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úvod" sheetId="1" r:id="rId1"/>
    <sheet name="domácnost" sheetId="2" r:id="rId2"/>
    <sheet name="zdroje" sheetId="3" r:id="rId3"/>
  </sheets>
  <definedNames>
    <definedName name="ObestProstor" localSheetId="1">'domácnost'!#REF!</definedName>
    <definedName name="_xlnm.Print_Area" localSheetId="1">'domácnost'!$A$1:$J$72</definedName>
    <definedName name="plocha">'zdroje'!$A$1:$C$8</definedName>
    <definedName name="PocetZam" localSheetId="1">'domácnost'!#REF!</definedName>
    <definedName name="PočetUživ" localSheetId="1">'domácnost'!#REF!</definedName>
    <definedName name="pokoj">'zdroje'!$A$14:$E$16</definedName>
    <definedName name="tabulka">'zdroje'!$A$18:$B$26</definedName>
    <definedName name="tabulka_doporucena">'zdroje'!$A$30:$B$38</definedName>
    <definedName name="zdroj">#REF!</definedName>
    <definedName name="zdrojka">'zdroje'!$A$1:$D$8</definedName>
  </definedNames>
  <calcPr fullCalcOnLoad="1"/>
</workbook>
</file>

<file path=xl/comments2.xml><?xml version="1.0" encoding="utf-8"?>
<comments xmlns="http://schemas.openxmlformats.org/spreadsheetml/2006/main">
  <authors>
    <author>LinhartovaV</author>
  </authors>
  <commentList>
    <comment ref="D58" authorId="0">
      <text>
        <r>
          <rPr>
            <sz val="8"/>
            <rFont val="Tahoma"/>
            <family val="2"/>
          </rPr>
          <t>Vyplňte pouze, pokud je ve všech prostorách stejná výška. Pokud ne, tak je třeba vypočítat objem prostoru zvlášť a doplnit jej přímo do kolonky "objem prostoru".</t>
        </r>
      </text>
    </comment>
    <comment ref="A57" authorId="0">
      <text>
        <r>
          <rPr>
            <sz val="8"/>
            <rFont val="Tahoma"/>
            <family val="2"/>
          </rPr>
          <t>Upozorňujeme, že se jedná o orientační výpočet - tabulka nenahrazuje výkaz výměr projektanta.</t>
        </r>
      </text>
    </comment>
    <comment ref="A64" authorId="0">
      <text>
        <r>
          <rPr>
            <sz val="8"/>
            <rFont val="Tahoma"/>
            <family val="2"/>
          </rPr>
          <t>Upozorňujeme, že se jedná o orientační výpočet - tabulka nenahrazuje výkaz výměr projektanta.</t>
        </r>
      </text>
    </comment>
    <comment ref="D65" authorId="0">
      <text>
        <r>
          <rPr>
            <sz val="8"/>
            <rFont val="Tahoma"/>
            <family val="0"/>
          </rPr>
          <t>Doplňte pouze počet m3 určených k rekonstrukci.</t>
        </r>
      </text>
    </comment>
    <comment ref="D66" authorId="0">
      <text>
        <r>
          <rPr>
            <sz val="8"/>
            <rFont val="Tahoma"/>
            <family val="2"/>
          </rPr>
          <t>Doplňte pouze velikost plochy m2 určené k přizpůsobení.</t>
        </r>
      </text>
    </comment>
  </commentList>
</comments>
</file>

<file path=xl/sharedStrings.xml><?xml version="1.0" encoding="utf-8"?>
<sst xmlns="http://schemas.openxmlformats.org/spreadsheetml/2006/main" count="132" uniqueCount="85">
  <si>
    <t>ne</t>
  </si>
  <si>
    <t>výška</t>
  </si>
  <si>
    <t>kuchyň</t>
  </si>
  <si>
    <t>Vybavení</t>
  </si>
  <si>
    <t>obývací pokoj</t>
  </si>
  <si>
    <t>chodba</t>
  </si>
  <si>
    <t>koupelna/WC</t>
  </si>
  <si>
    <t>zádveří</t>
  </si>
  <si>
    <t>počet osob</t>
  </si>
  <si>
    <t>metry na osobu</t>
  </si>
  <si>
    <t>VMP metry na osobu</t>
  </si>
  <si>
    <t>CELKEM</t>
  </si>
  <si>
    <t>Celková podlahová plocha</t>
  </si>
  <si>
    <t>objem prostoru</t>
  </si>
  <si>
    <t>Domácnost pro 3 až 6 uživatelů</t>
  </si>
  <si>
    <t>trvalé upoutání/vozík</t>
  </si>
  <si>
    <t>typ</t>
  </si>
  <si>
    <t>nákup1ne</t>
  </si>
  <si>
    <t>nákup2ne</t>
  </si>
  <si>
    <t>nákup1ano</t>
  </si>
  <si>
    <t>nákup2ano</t>
  </si>
  <si>
    <t>výstavba1ne</t>
  </si>
  <si>
    <t>výstavba2ne</t>
  </si>
  <si>
    <t>výstavba1ano</t>
  </si>
  <si>
    <t>výstavba2ano</t>
  </si>
  <si>
    <t>x</t>
  </si>
  <si>
    <t>Místnost</t>
  </si>
  <si>
    <t>1. pokoj</t>
  </si>
  <si>
    <t>2. pokoj</t>
  </si>
  <si>
    <t>3. pokoj</t>
  </si>
  <si>
    <t>4. pokoj</t>
  </si>
  <si>
    <t>5. pokoj</t>
  </si>
  <si>
    <t>6. pokoj</t>
  </si>
  <si>
    <t>počet metrů na uživatele</t>
  </si>
  <si>
    <t>trvalé upoutání/vozík?</t>
  </si>
  <si>
    <t>Vnitřní vybavení pro personál</t>
  </si>
  <si>
    <t>Vnitřní vybavení pro uživatele</t>
  </si>
  <si>
    <t>vybavení pro uživatele</t>
  </si>
  <si>
    <t>částka</t>
  </si>
  <si>
    <r>
      <t>m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</si>
  <si>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7"/>
        <rFont val="Arial"/>
        <family val="0"/>
      </rPr>
      <t>2</t>
    </r>
  </si>
  <si>
    <t>Celkové způsobilé výdaje</t>
  </si>
  <si>
    <t>m</t>
  </si>
  <si>
    <t>odchýlení nákup</t>
  </si>
  <si>
    <t>Upozornění</t>
  </si>
  <si>
    <t>Pokoje pro uživatele</t>
  </si>
  <si>
    <t>Společné prostory</t>
  </si>
  <si>
    <t>Skladovací a úložné prostory</t>
  </si>
  <si>
    <t>Prostory pro personál</t>
  </si>
  <si>
    <t>Ostatní prostory</t>
  </si>
  <si>
    <t>zvyšte počet osob</t>
  </si>
  <si>
    <r>
      <t>m</t>
    </r>
    <r>
      <rPr>
        <b/>
        <vertAlign val="superscript"/>
        <sz val="7"/>
        <rFont val="Arial"/>
        <family val="2"/>
      </rPr>
      <t>3</t>
    </r>
  </si>
  <si>
    <t xml:space="preserve">způsobilé výdaje na výstavbu </t>
  </si>
  <si>
    <r>
      <t>m</t>
    </r>
    <r>
      <rPr>
        <vertAlign val="superscript"/>
        <sz val="7"/>
        <rFont val="Arial"/>
        <family val="2"/>
      </rPr>
      <t>3</t>
    </r>
  </si>
  <si>
    <t>Pokyny k vyplnění:</t>
  </si>
  <si>
    <t>List "domácnost" slouží k vyplnění.</t>
  </si>
  <si>
    <t xml:space="preserve">Vyplňujte prosím pouze žlutá pole. </t>
  </si>
  <si>
    <t xml:space="preserve">Šedá pole nevyplňujte, v případě potřeby se vyplní automaticky. </t>
  </si>
  <si>
    <t xml:space="preserve">Červená pole Vás upozorňují na chybu. </t>
  </si>
  <si>
    <t>V případě potřeby, dalších tipů na zlepšení či v případě nalezení chyb, kontaktujte nás prosím na transformace@mpsv.cz.</t>
  </si>
  <si>
    <t>počet uživatelů</t>
  </si>
  <si>
    <t>výstavba</t>
  </si>
  <si>
    <t>List je uzamknut, aby nebyla omylem vyplněna šedá pole. Odemknutí je ale možné - bez hesla.</t>
  </si>
  <si>
    <t>vysoká míra podpory
nebo děti</t>
  </si>
  <si>
    <t>ano</t>
  </si>
  <si>
    <t xml:space="preserve">minimální metry </t>
  </si>
  <si>
    <t>minimální metry včetně případného odchýlení (u nákupu)</t>
  </si>
  <si>
    <t xml:space="preserve">způsobilé výdaje na komplexní rekonstrukci </t>
  </si>
  <si>
    <t>je-li prováděna komplexní rekonstrukce, nebudou již způsobilé výdaje na úpravu a přizpůsobení prostor</t>
  </si>
  <si>
    <t xml:space="preserve">způsobilé výdaje na úpravu a přizpůsobení prostor </t>
  </si>
  <si>
    <r>
      <t>·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V objektu může být vyčleněn prostor pro prádelnu a stravovací provoz. Obslužné prostory (prádelna, přípravna stravy, sklad pomůcek) s maximální podlahovou plochou 35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</si>
  <si>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·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Příslušenstvím domu může být i zázemí pro denní programy pro osoby s vysokou mírou podpory (herna, rehabilitace), maximální podlahová plocha pro výpočet způsobilých výdajů je 12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uživatele.</t>
    </r>
  </si>
  <si>
    <r>
      <t>·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Náklady na vybavení prádelny jsou způsobilým výdajem do výše 5 tis. Kč na 1 uživatele, maximálně však do výše 40 tis. Kč na dům (ceny včetně DPH).</t>
    </r>
  </si>
  <si>
    <r>
      <t>·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Náklady na vybavení přípravny stravy jsou způsobilým výdajem do výše 2 tis. Kč na 1 uživatele (včetně DPH).</t>
    </r>
  </si>
  <si>
    <r>
      <t>·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Zdravotnické prostředky používané pro mobilizaci, polohování, mytí uživatelů jsou způsobilým výdajem do výše 250.000 Kč (včetně DPH) na dům.</t>
    </r>
  </si>
  <si>
    <t>V případě, že se jedná o domácnost s vysokou mírou podpory je dále umožněno (výňatek):</t>
  </si>
  <si>
    <r>
      <t>·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Pokud je součástí příslušenství domu i zázemí pro denní programy pro osoby s vysokou mírou podpory (herna, rehabilitace), řídí se limit na vybavení limitem uvedeným v části Zázemí pro ambulantní služby a denní programy pobytových služeb.</t>
    </r>
  </si>
  <si>
    <r>
      <t>·</t>
    </r>
    <r>
      <rPr>
        <sz val="8"/>
        <rFont val="Times New Roman"/>
        <family val="1"/>
      </rPr>
      <t>    ... </t>
    </r>
    <r>
      <rPr>
        <sz val="8"/>
        <rFont val="Arial"/>
        <family val="2"/>
      </rPr>
      <t>pro uživatele trvale upoutané na lůžko nebo na invalidní vozík je způsobilým výdajem pořízení polohovacího lůžka do výše 32.000 Kč (včetně DPH).</t>
    </r>
  </si>
  <si>
    <t>prostory</t>
  </si>
  <si>
    <t>vybavení</t>
  </si>
  <si>
    <t>celkový počet osob personálu</t>
  </si>
  <si>
    <t>počet osob personálu v jeden okamžik</t>
  </si>
  <si>
    <t>způsobilé výdaje na pořízení nemovitosti</t>
  </si>
  <si>
    <t>do výše znaleckého posudku</t>
  </si>
  <si>
    <t>způsobilé výdaje na pořízení pozemku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</si>
</sst>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&quot;Kč&quot;"/>
    <numFmt numFmtId="166" formatCode="#,##0\ &quot;Kč&quot;"/>
    <numFmt numFmtId="167" formatCode="_-* #,##0.0\ _K_č_-;\-* #,##0.0\ _K_č_-;_-* &quot;-&quot;??\ _K_č_-;_-@_-"/>
    <numFmt numFmtId="168" formatCode="_-* #,##0\ _K_č_-;\-* #,##0\ _K_č_-;_-* &quot;-&quot;??\ _K_č_-;_-@_-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0000\ _K_č_-;\-* #,##0.00000\ _K_č_-;_-* &quot;-&quot;??\ _K_č_-;_-@_-"/>
    <numFmt numFmtId="172" formatCode="_-* #,##0.000000\ _K_č_-;\-* #,##0.000000\ _K_č_-;_-* &quot;-&quot;??\ _K_č_-;_-@_-"/>
    <numFmt numFmtId="173" formatCode="_-* #,##0.0000000\ _K_č_-;\-* #,##0.0000000\ _K_č_-;_-* &quot;-&quot;??\ _K_č_-;_-@_-"/>
    <numFmt numFmtId="174" formatCode="_-* #,##0.00000000\ _K_č_-;\-* #,##0.00000000\ _K_č_-;_-* &quot;-&quot;??\ _K_č_-;_-@_-"/>
    <numFmt numFmtId="175" formatCode="_-* #,##0.000000000\ _K_č_-;\-* #,##0.000000000\ _K_č_-;_-* &quot;-&quot;??\ _K_č_-;_-@_-"/>
    <numFmt numFmtId="176" formatCode="_-* #,##0.0000000000\ _K_č_-;\-* #,##0.0000000000\ _K_č_-;_-* &quot;-&quot;??\ _K_č_-;_-@_-"/>
    <numFmt numFmtId="177" formatCode="_-* #,##0.00000000000\ _K_č_-;\-* #,##0.00000000000\ _K_č_-;_-* &quot;-&quot;??\ _K_č_-;_-@_-"/>
    <numFmt numFmtId="178" formatCode="_-* #,##0.000000000000\ _K_č_-;\-* #,##0.000000000000\ _K_č_-;_-* &quot;-&quot;??\ _K_č_-;_-@_-"/>
    <numFmt numFmtId="179" formatCode="_-* #,##0.0000000000000\ _K_č_-;\-* #,##0.0000000000000\ _K_č_-;_-* &quot;-&quot;??\ _K_č_-;_-@_-"/>
    <numFmt numFmtId="180" formatCode="_-* #,##0.00000000000000\ _K_č_-;\-* #,##0.00000000000000\ _K_č_-;_-* &quot;-&quot;??\ _K_č_-;_-@_-"/>
    <numFmt numFmtId="181" formatCode="_-* #,##0.000000000000000\ _K_č_-;\-* #,##0.000000000000000\ _K_č_-;_-* &quot;-&quot;??\ _K_č_-;_-@_-"/>
    <numFmt numFmtId="182" formatCode="_-* #,##0.0000000000000000\ _K_č_-;\-* #,##0.0000000000000000\ _K_č_-;_-* &quot;-&quot;??\ _K_č_-;_-@_-"/>
    <numFmt numFmtId="183" formatCode="0_ ;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vertAlign val="superscript"/>
      <sz val="11"/>
      <color indexed="8"/>
      <name val="Calibri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22"/>
      <name val="Arial"/>
      <family val="0"/>
    </font>
    <font>
      <b/>
      <sz val="7"/>
      <name val="Arial"/>
      <family val="2"/>
    </font>
    <font>
      <sz val="7"/>
      <name val="Arial"/>
      <family val="0"/>
    </font>
    <font>
      <b/>
      <vertAlign val="superscript"/>
      <sz val="7"/>
      <name val="Arial"/>
      <family val="0"/>
    </font>
    <font>
      <sz val="8"/>
      <name val="Tahoma"/>
      <family val="2"/>
    </font>
    <font>
      <sz val="10"/>
      <name val="Symbol"/>
      <family val="1"/>
    </font>
    <font>
      <sz val="8"/>
      <color indexed="22"/>
      <name val="Arial"/>
      <family val="0"/>
    </font>
    <font>
      <vertAlign val="superscript"/>
      <sz val="7"/>
      <name val="Arial"/>
      <family val="2"/>
    </font>
    <font>
      <sz val="12"/>
      <name val="Arial"/>
      <family val="0"/>
    </font>
    <font>
      <sz val="8"/>
      <name val="Symbol"/>
      <family val="1"/>
    </font>
    <font>
      <sz val="8"/>
      <name val="Times New Roman"/>
      <family val="1"/>
    </font>
    <font>
      <vertAlign val="superscript"/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168" fontId="0" fillId="0" borderId="0" xfId="34" applyNumberFormat="1" applyFill="1" applyBorder="1" applyAlignment="1">
      <alignment horizontal="center" wrapText="1"/>
    </xf>
    <xf numFmtId="0" fontId="23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wrapText="1"/>
    </xf>
    <xf numFmtId="0" fontId="22" fillId="19" borderId="10" xfId="0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 wrapText="1"/>
    </xf>
    <xf numFmtId="0" fontId="22" fillId="19" borderId="11" xfId="0" applyFont="1" applyFill="1" applyBorder="1" applyAlignment="1">
      <alignment horizontal="center" wrapText="1"/>
    </xf>
    <xf numFmtId="0" fontId="27" fillId="19" borderId="12" xfId="0" applyFont="1" applyFill="1" applyBorder="1" applyAlignment="1">
      <alignment wrapText="1"/>
    </xf>
    <xf numFmtId="0" fontId="27" fillId="19" borderId="13" xfId="0" applyFont="1" applyFill="1" applyBorder="1" applyAlignment="1">
      <alignment wrapText="1"/>
    </xf>
    <xf numFmtId="0" fontId="27" fillId="19" borderId="14" xfId="0" applyFont="1" applyFill="1" applyBorder="1" applyAlignment="1">
      <alignment horizontal="center" wrapText="1"/>
    </xf>
    <xf numFmtId="0" fontId="26" fillId="19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6" fillId="19" borderId="14" xfId="0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wrapText="1"/>
    </xf>
    <xf numFmtId="3" fontId="0" fillId="19" borderId="10" xfId="0" applyNumberFormat="1" applyFill="1" applyBorder="1" applyAlignment="1">
      <alignment wrapText="1"/>
    </xf>
    <xf numFmtId="0" fontId="23" fillId="19" borderId="10" xfId="0" applyFont="1" applyFill="1" applyBorder="1" applyAlignment="1">
      <alignment wrapText="1"/>
    </xf>
    <xf numFmtId="0" fontId="23" fillId="19" borderId="10" xfId="0" applyFont="1" applyFill="1" applyBorder="1" applyAlignment="1">
      <alignment wrapText="1"/>
    </xf>
    <xf numFmtId="168" fontId="23" fillId="19" borderId="10" xfId="34" applyNumberFormat="1" applyFont="1" applyFill="1" applyBorder="1" applyAlignment="1">
      <alignment horizontal="center" wrapText="1"/>
    </xf>
    <xf numFmtId="3" fontId="23" fillId="19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19" borderId="11" xfId="0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1" fillId="19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0" fillId="19" borderId="10" xfId="0" applyFont="1" applyFill="1" applyBorder="1" applyAlignment="1">
      <alignment wrapText="1"/>
    </xf>
    <xf numFmtId="0" fontId="0" fillId="24" borderId="10" xfId="0" applyFill="1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 horizontal="center" wrapText="1"/>
      <protection locked="0"/>
    </xf>
    <xf numFmtId="0" fontId="0" fillId="24" borderId="10" xfId="0" applyFill="1" applyBorder="1" applyAlignment="1" applyProtection="1">
      <alignment wrapText="1"/>
      <protection locked="0"/>
    </xf>
    <xf numFmtId="0" fontId="0" fillId="24" borderId="11" xfId="0" applyFill="1" applyBorder="1" applyAlignment="1" applyProtection="1">
      <alignment horizontal="center" wrapText="1"/>
      <protection locked="0"/>
    </xf>
    <xf numFmtId="0" fontId="0" fillId="24" borderId="16" xfId="0" applyFill="1" applyBorder="1" applyAlignment="1" applyProtection="1">
      <alignment horizontal="center" wrapText="1"/>
      <protection locked="0"/>
    </xf>
    <xf numFmtId="0" fontId="27" fillId="19" borderId="1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0" fontId="26" fillId="19" borderId="10" xfId="0" applyFont="1" applyFill="1" applyBorder="1" applyAlignment="1">
      <alignment horizontal="center" wrapText="1"/>
    </xf>
    <xf numFmtId="0" fontId="27" fillId="19" borderId="10" xfId="0" applyFont="1" applyFill="1" applyBorder="1" applyAlignment="1">
      <alignment horizontal="center" wrapText="1"/>
    </xf>
    <xf numFmtId="3" fontId="0" fillId="19" borderId="10" xfId="0" applyNumberFormat="1" applyFont="1" applyFill="1" applyBorder="1" applyAlignment="1">
      <alignment wrapText="1"/>
    </xf>
    <xf numFmtId="0" fontId="20" fillId="19" borderId="12" xfId="0" applyFont="1" applyFill="1" applyBorder="1" applyAlignment="1">
      <alignment wrapText="1"/>
    </xf>
    <xf numFmtId="183" fontId="20" fillId="19" borderId="10" xfId="34" applyNumberFormat="1" applyFont="1" applyFill="1" applyBorder="1" applyAlignment="1">
      <alignment wrapText="1"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0" fontId="0" fillId="19" borderId="10" xfId="0" applyFill="1" applyBorder="1" applyAlignment="1" applyProtection="1">
      <alignment horizontal="center" wrapText="1"/>
      <protection/>
    </xf>
    <xf numFmtId="0" fontId="23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wrapText="1"/>
    </xf>
    <xf numFmtId="0" fontId="26" fillId="19" borderId="16" xfId="0" applyFont="1" applyFill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Alignment="1">
      <alignment horizontal="left" wrapText="1"/>
    </xf>
    <xf numFmtId="3" fontId="0" fillId="0" borderId="0" xfId="0" applyNumberFormat="1" applyFont="1" applyFill="1" applyBorder="1" applyAlignment="1">
      <alignment horizontal="center" wrapText="1"/>
    </xf>
    <xf numFmtId="0" fontId="34" fillId="0" borderId="0" xfId="0" applyFont="1" applyAlignment="1">
      <alignment horizontal="left" wrapText="1"/>
    </xf>
    <xf numFmtId="0" fontId="0" fillId="19" borderId="12" xfId="0" applyFill="1" applyBorder="1" applyAlignment="1">
      <alignment horizontal="center" wrapText="1"/>
    </xf>
    <xf numFmtId="0" fontId="0" fillId="19" borderId="14" xfId="0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0" fillId="24" borderId="12" xfId="0" applyFill="1" applyBorder="1" applyAlignment="1" applyProtection="1">
      <alignment horizontal="center" wrapText="1"/>
      <protection locked="0"/>
    </xf>
    <xf numFmtId="0" fontId="0" fillId="24" borderId="14" xfId="0" applyFill="1" applyBorder="1" applyAlignment="1" applyProtection="1">
      <alignment horizontal="center" wrapText="1"/>
      <protection locked="0"/>
    </xf>
    <xf numFmtId="0" fontId="26" fillId="19" borderId="16" xfId="0" applyFont="1" applyFill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wrapText="1"/>
    </xf>
    <xf numFmtId="0" fontId="27" fillId="19" borderId="13" xfId="0" applyFont="1" applyFill="1" applyBorder="1" applyAlignment="1">
      <alignment horizontal="center" wrapText="1"/>
    </xf>
    <xf numFmtId="0" fontId="27" fillId="19" borderId="14" xfId="0" applyFont="1" applyFill="1" applyBorder="1" applyAlignment="1">
      <alignment horizontal="center" wrapText="1"/>
    </xf>
    <xf numFmtId="0" fontId="22" fillId="19" borderId="10" xfId="0" applyFont="1" applyFill="1" applyBorder="1" applyAlignment="1">
      <alignment horizontal="left" wrapText="1"/>
    </xf>
    <xf numFmtId="0" fontId="26" fillId="19" borderId="12" xfId="0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left" wrapText="1"/>
    </xf>
    <xf numFmtId="0" fontId="22" fillId="19" borderId="13" xfId="0" applyFont="1" applyFill="1" applyBorder="1" applyAlignment="1">
      <alignment horizontal="left" wrapText="1"/>
    </xf>
    <xf numFmtId="0" fontId="22" fillId="19" borderId="14" xfId="0" applyFont="1" applyFill="1" applyBorder="1" applyAlignment="1">
      <alignment horizontal="left" wrapText="1"/>
    </xf>
    <xf numFmtId="0" fontId="0" fillId="19" borderId="10" xfId="0" applyFill="1" applyBorder="1" applyAlignment="1">
      <alignment horizontal="left" wrapText="1"/>
    </xf>
    <xf numFmtId="0" fontId="22" fillId="19" borderId="0" xfId="0" applyFont="1" applyFill="1" applyBorder="1" applyAlignment="1">
      <alignment horizontal="center" wrapText="1"/>
    </xf>
    <xf numFmtId="0" fontId="0" fillId="24" borderId="10" xfId="0" applyFill="1" applyBorder="1" applyAlignment="1" applyProtection="1">
      <alignment horizontal="center" wrapText="1"/>
      <protection locked="0"/>
    </xf>
    <xf numFmtId="0" fontId="0" fillId="19" borderId="10" xfId="0" applyFill="1" applyBorder="1" applyAlignment="1">
      <alignment horizontal="center" wrapText="1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0" fillId="24" borderId="14" xfId="0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1" fillId="19" borderId="0" xfId="0" applyFont="1" applyFill="1" applyBorder="1" applyAlignment="1">
      <alignment horizontal="center" vertical="center" wrapText="1"/>
    </xf>
    <xf numFmtId="3" fontId="0" fillId="19" borderId="12" xfId="0" applyNumberFormat="1" applyFont="1" applyFill="1" applyBorder="1" applyAlignment="1">
      <alignment horizontal="center" wrapText="1"/>
    </xf>
    <xf numFmtId="3" fontId="0" fillId="19" borderId="13" xfId="0" applyNumberFormat="1" applyFont="1" applyFill="1" applyBorder="1" applyAlignment="1">
      <alignment horizontal="center" wrapText="1"/>
    </xf>
    <xf numFmtId="3" fontId="0" fillId="19" borderId="14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auto="1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4800600" y="20202525"/>
          <a:ext cx="11715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Kalkulace vypočtena podle kritérií a počtu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osob a potřebné podlafová plochy.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Skutečná podlahová plocha objektu, který bude přidělen je 757 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Objekt 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udržovaný, bude nutné provést úpravy - izolace proti vodě, výměna oken, stavební úpravy oddělených prostorů pro 2 domácnosti.  každá domácnost bude mít vlastní vchod (vnitřní a vnější)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Jako vhodné řešení vzhledem ke stáří stávajících uživatelů, je bezpbarierovost. Pro tentio případ pořizení výtahu (vhodný prostor je), ale není zahrnut (zatím) do kalkulace.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17"/>
  <sheetViews>
    <sheetView workbookViewId="0" topLeftCell="A1">
      <selection activeCell="A1" sqref="A1"/>
    </sheetView>
  </sheetViews>
  <sheetFormatPr defaultColWidth="9.140625" defaultRowHeight="12.75"/>
  <cols>
    <col min="2" max="2" width="127.28125" style="0" customWidth="1"/>
  </cols>
  <sheetData>
    <row r="5" ht="15.75">
      <c r="B5" s="53" t="s">
        <v>54</v>
      </c>
    </row>
    <row r="6" ht="15">
      <c r="B6" s="52"/>
    </row>
    <row r="7" ht="15">
      <c r="B7" s="52" t="s">
        <v>55</v>
      </c>
    </row>
    <row r="8" ht="15">
      <c r="B8" s="52" t="s">
        <v>56</v>
      </c>
    </row>
    <row r="9" ht="15">
      <c r="B9" s="52" t="s">
        <v>57</v>
      </c>
    </row>
    <row r="10" ht="15">
      <c r="B10" s="52" t="s">
        <v>58</v>
      </c>
    </row>
    <row r="11" ht="15">
      <c r="B11" s="52"/>
    </row>
    <row r="12" ht="15">
      <c r="B12" s="52" t="s">
        <v>62</v>
      </c>
    </row>
    <row r="13" ht="15">
      <c r="B13" s="52"/>
    </row>
    <row r="14" ht="15">
      <c r="B14" s="52" t="s">
        <v>59</v>
      </c>
    </row>
    <row r="15" ht="15">
      <c r="B15" s="52"/>
    </row>
    <row r="16" ht="15">
      <c r="B16" s="52"/>
    </row>
    <row r="17" ht="15">
      <c r="B17" s="5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A2" sqref="A2"/>
    </sheetView>
  </sheetViews>
  <sheetFormatPr defaultColWidth="9.140625" defaultRowHeight="15.75" customHeight="1"/>
  <cols>
    <col min="1" max="1" width="22.8515625" style="4" customWidth="1"/>
    <col min="2" max="3" width="8.7109375" style="4" customWidth="1"/>
    <col min="4" max="4" width="12.421875" style="4" customWidth="1"/>
    <col min="5" max="6" width="9.57421875" style="4" customWidth="1"/>
    <col min="7" max="7" width="8.57421875" style="4" customWidth="1"/>
    <col min="8" max="8" width="9.140625" style="4" customWidth="1"/>
    <col min="9" max="9" width="0.5625" style="5" customWidth="1"/>
    <col min="10" max="10" width="24.7109375" style="30" customWidth="1"/>
    <col min="11" max="16384" width="9.140625" style="5" customWidth="1"/>
  </cols>
  <sheetData>
    <row r="1" spans="1:9" ht="15.75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</row>
    <row r="2" spans="1:8" ht="15.75" customHeight="1">
      <c r="A2" s="8"/>
      <c r="B2" s="8"/>
      <c r="C2" s="8"/>
      <c r="D2" s="8"/>
      <c r="E2" s="8"/>
      <c r="F2" s="8"/>
      <c r="H2" s="7"/>
    </row>
    <row r="3" spans="1:8" ht="15.75" customHeight="1">
      <c r="A3" s="13" t="s">
        <v>16</v>
      </c>
      <c r="B3" s="84" t="s">
        <v>61</v>
      </c>
      <c r="C3" s="84"/>
      <c r="E3" s="6"/>
      <c r="F3" s="6"/>
      <c r="H3" s="7"/>
    </row>
    <row r="4" spans="1:10" ht="29.25" customHeight="1">
      <c r="A4" s="13" t="s">
        <v>63</v>
      </c>
      <c r="B4" s="86" t="s">
        <v>0</v>
      </c>
      <c r="C4" s="87"/>
      <c r="E4" s="6"/>
      <c r="F4" s="6"/>
      <c r="H4" s="7"/>
      <c r="J4" s="34"/>
    </row>
    <row r="5" spans="1:8" ht="15.75" customHeight="1">
      <c r="A5" s="13" t="s">
        <v>33</v>
      </c>
      <c r="B5" s="85" t="str">
        <f>IF(B4="ne",VLOOKUP(G32,zdroje!$A$1:$C$8,2),IF(B4="ano",VLOOKUP(G32,zdroje!$A$1:$C$8,3),x))</f>
        <v>zvyšte počet osob</v>
      </c>
      <c r="C5" s="85"/>
      <c r="E5" s="6"/>
      <c r="F5" s="6"/>
      <c r="H5" s="7"/>
    </row>
    <row r="6" spans="1:8" ht="15.75" customHeight="1">
      <c r="A6" s="13" t="s">
        <v>60</v>
      </c>
      <c r="B6" s="85">
        <f>G19</f>
        <v>0</v>
      </c>
      <c r="C6" s="85"/>
      <c r="D6" s="88">
        <f>IF(B6&gt;6,"pozor, uvádíte příliš mnoho uživatelů","")</f>
      </c>
      <c r="E6" s="89"/>
      <c r="F6" s="89"/>
      <c r="G6" s="89"/>
      <c r="H6" s="89"/>
    </row>
    <row r="7" spans="1:8" ht="27" customHeight="1">
      <c r="A7" s="13" t="s">
        <v>81</v>
      </c>
      <c r="B7" s="69"/>
      <c r="C7" s="70"/>
      <c r="D7" s="30"/>
      <c r="E7" s="36"/>
      <c r="F7" s="36"/>
      <c r="G7" s="36"/>
      <c r="H7" s="36"/>
    </row>
    <row r="8" spans="1:8" ht="26.25" customHeight="1">
      <c r="A8" s="13" t="s">
        <v>80</v>
      </c>
      <c r="B8" s="69"/>
      <c r="C8" s="70"/>
      <c r="D8" s="30"/>
      <c r="E8" s="36"/>
      <c r="F8" s="36"/>
      <c r="G8" s="36"/>
      <c r="H8" s="36"/>
    </row>
    <row r="9" spans="1:8" ht="15.75" customHeight="1">
      <c r="A9" s="5"/>
      <c r="B9" s="5"/>
      <c r="C9" s="5"/>
      <c r="D9" s="5"/>
      <c r="E9" s="5"/>
      <c r="F9" s="5"/>
      <c r="G9" s="5"/>
      <c r="H9" s="7"/>
    </row>
    <row r="10" spans="1:10" ht="15.75" customHeight="1">
      <c r="A10" s="76" t="s">
        <v>45</v>
      </c>
      <c r="B10" s="76"/>
      <c r="C10" s="76"/>
      <c r="D10" s="76"/>
      <c r="E10" s="33"/>
      <c r="F10" s="33"/>
      <c r="G10" s="33"/>
      <c r="H10" s="33"/>
      <c r="I10" s="33"/>
      <c r="J10" s="33"/>
    </row>
    <row r="11" spans="1:10" ht="61.5" customHeight="1">
      <c r="A11" s="11" t="s">
        <v>26</v>
      </c>
      <c r="B11" s="11" t="s">
        <v>42</v>
      </c>
      <c r="C11" s="11" t="s">
        <v>42</v>
      </c>
      <c r="D11" s="11" t="s">
        <v>39</v>
      </c>
      <c r="E11" s="12" t="s">
        <v>65</v>
      </c>
      <c r="F11" s="12" t="s">
        <v>66</v>
      </c>
      <c r="G11" s="11" t="s">
        <v>8</v>
      </c>
      <c r="H11" s="11" t="s">
        <v>34</v>
      </c>
      <c r="I11" s="55"/>
      <c r="J11" s="11" t="s">
        <v>44</v>
      </c>
    </row>
    <row r="12" spans="1:10" ht="15.75" customHeight="1">
      <c r="A12" s="13" t="s">
        <v>27</v>
      </c>
      <c r="B12" s="38"/>
      <c r="C12" s="38"/>
      <c r="D12" s="39">
        <f>B12*C12</f>
        <v>0</v>
      </c>
      <c r="E12" s="15" t="e">
        <f aca="true" t="shared" si="0" ref="E12:E17">VLOOKUP(I12,tabulka_doporucena,2,0)</f>
        <v>#N/A</v>
      </c>
      <c r="F12" s="15" t="e">
        <f aca="true" t="shared" si="1" ref="F12:F17">VLOOKUP(I12,tabulka,2,0)</f>
        <v>#N/A</v>
      </c>
      <c r="G12" s="38"/>
      <c r="H12" s="39" t="s">
        <v>0</v>
      </c>
      <c r="I12" s="56" t="str">
        <f aca="true" t="shared" si="2" ref="I12:I17">CONCATENATE($B$3,G12,H12)</f>
        <v>výstavbane</v>
      </c>
      <c r="J12" s="35" t="e">
        <f aca="true" t="shared" si="3" ref="J12:J17">IF(D12&lt;F12,"pozor, pokoj je příliš malý","")</f>
        <v>#N/A</v>
      </c>
    </row>
    <row r="13" spans="1:10" ht="15.75" customHeight="1">
      <c r="A13" s="13" t="s">
        <v>28</v>
      </c>
      <c r="B13" s="38"/>
      <c r="C13" s="38"/>
      <c r="D13" s="39">
        <f aca="true" t="shared" si="4" ref="D13:D30">B13*C13</f>
        <v>0</v>
      </c>
      <c r="E13" s="15" t="e">
        <f t="shared" si="0"/>
        <v>#N/A</v>
      </c>
      <c r="F13" s="15" t="e">
        <f t="shared" si="1"/>
        <v>#N/A</v>
      </c>
      <c r="G13" s="38"/>
      <c r="H13" s="39" t="s">
        <v>0</v>
      </c>
      <c r="I13" s="56" t="str">
        <f t="shared" si="2"/>
        <v>výstavbane</v>
      </c>
      <c r="J13" s="35" t="e">
        <f t="shared" si="3"/>
        <v>#N/A</v>
      </c>
    </row>
    <row r="14" spans="1:10" ht="15.75" customHeight="1">
      <c r="A14" s="13" t="s">
        <v>29</v>
      </c>
      <c r="B14" s="38"/>
      <c r="C14" s="38"/>
      <c r="D14" s="39">
        <f t="shared" si="4"/>
        <v>0</v>
      </c>
      <c r="E14" s="15" t="e">
        <f t="shared" si="0"/>
        <v>#N/A</v>
      </c>
      <c r="F14" s="15" t="e">
        <f t="shared" si="1"/>
        <v>#N/A</v>
      </c>
      <c r="G14" s="38"/>
      <c r="H14" s="39" t="s">
        <v>64</v>
      </c>
      <c r="I14" s="56" t="str">
        <f t="shared" si="2"/>
        <v>výstavbaano</v>
      </c>
      <c r="J14" s="35" t="e">
        <f t="shared" si="3"/>
        <v>#N/A</v>
      </c>
    </row>
    <row r="15" spans="1:10" ht="15.75" customHeight="1">
      <c r="A15" s="13" t="s">
        <v>30</v>
      </c>
      <c r="B15" s="38"/>
      <c r="C15" s="38"/>
      <c r="D15" s="39">
        <f t="shared" si="4"/>
        <v>0</v>
      </c>
      <c r="E15" s="15" t="e">
        <f t="shared" si="0"/>
        <v>#N/A</v>
      </c>
      <c r="F15" s="15" t="e">
        <f t="shared" si="1"/>
        <v>#N/A</v>
      </c>
      <c r="G15" s="38"/>
      <c r="H15" s="39" t="s">
        <v>64</v>
      </c>
      <c r="I15" s="56" t="str">
        <f t="shared" si="2"/>
        <v>výstavbaano</v>
      </c>
      <c r="J15" s="35" t="e">
        <f t="shared" si="3"/>
        <v>#N/A</v>
      </c>
    </row>
    <row r="16" spans="1:10" ht="15.75" customHeight="1">
      <c r="A16" s="13" t="s">
        <v>31</v>
      </c>
      <c r="B16" s="38"/>
      <c r="C16" s="38"/>
      <c r="D16" s="39">
        <f t="shared" si="4"/>
        <v>0</v>
      </c>
      <c r="E16" s="15" t="e">
        <f t="shared" si="0"/>
        <v>#N/A</v>
      </c>
      <c r="F16" s="15" t="e">
        <f t="shared" si="1"/>
        <v>#N/A</v>
      </c>
      <c r="G16" s="40"/>
      <c r="H16" s="39" t="s">
        <v>0</v>
      </c>
      <c r="I16" s="56" t="str">
        <f t="shared" si="2"/>
        <v>výstavbane</v>
      </c>
      <c r="J16" s="35" t="e">
        <f t="shared" si="3"/>
        <v>#N/A</v>
      </c>
    </row>
    <row r="17" spans="1:10" ht="15.75" customHeight="1">
      <c r="A17" s="13" t="s">
        <v>32</v>
      </c>
      <c r="B17" s="38"/>
      <c r="C17" s="38"/>
      <c r="D17" s="39">
        <f t="shared" si="4"/>
        <v>0</v>
      </c>
      <c r="E17" s="15" t="e">
        <f t="shared" si="0"/>
        <v>#N/A</v>
      </c>
      <c r="F17" s="15" t="e">
        <f t="shared" si="1"/>
        <v>#N/A</v>
      </c>
      <c r="G17" s="38"/>
      <c r="H17" s="39" t="s">
        <v>0</v>
      </c>
      <c r="I17" s="56" t="str">
        <f t="shared" si="2"/>
        <v>výstavbane</v>
      </c>
      <c r="J17" s="35" t="e">
        <f t="shared" si="3"/>
        <v>#N/A</v>
      </c>
    </row>
    <row r="18" spans="1:7" ht="15.75" customHeight="1">
      <c r="A18" s="73"/>
      <c r="B18" s="74"/>
      <c r="C18" s="74"/>
      <c r="D18" s="75"/>
      <c r="E18" s="71"/>
      <c r="F18" s="57"/>
      <c r="G18" s="20" t="s">
        <v>8</v>
      </c>
    </row>
    <row r="19" spans="1:7" ht="15.75" customHeight="1">
      <c r="A19" s="79" t="s">
        <v>11</v>
      </c>
      <c r="B19" s="80"/>
      <c r="C19" s="81"/>
      <c r="D19" s="14">
        <f>SUM(D12:D17)</f>
        <v>0</v>
      </c>
      <c r="E19" s="72"/>
      <c r="F19" s="58"/>
      <c r="G19" s="15">
        <f>SUM(G12:G17)</f>
        <v>0</v>
      </c>
    </row>
    <row r="20" spans="1:6" ht="15.75" customHeight="1">
      <c r="A20" s="9"/>
      <c r="B20" s="5"/>
      <c r="D20" s="8"/>
      <c r="E20" s="7"/>
      <c r="F20" s="7"/>
    </row>
    <row r="21" spans="1:9" ht="15.75" customHeight="1">
      <c r="A21" s="76" t="s">
        <v>46</v>
      </c>
      <c r="B21" s="76"/>
      <c r="C21" s="76"/>
      <c r="D21" s="76"/>
      <c r="E21" s="7"/>
      <c r="F21" s="7"/>
      <c r="I21" s="32"/>
    </row>
    <row r="22" spans="1:10" ht="15.75" customHeight="1">
      <c r="A22" s="31" t="s">
        <v>4</v>
      </c>
      <c r="B22" s="38"/>
      <c r="C22" s="38"/>
      <c r="D22" s="41">
        <f t="shared" si="4"/>
        <v>0</v>
      </c>
      <c r="H22" s="5"/>
      <c r="J22" s="5"/>
    </row>
    <row r="23" spans="1:10" ht="15.75" customHeight="1">
      <c r="A23" s="13" t="s">
        <v>2</v>
      </c>
      <c r="B23" s="38"/>
      <c r="C23" s="38"/>
      <c r="D23" s="39">
        <f t="shared" si="4"/>
        <v>0</v>
      </c>
      <c r="H23" s="5"/>
      <c r="J23" s="5"/>
    </row>
    <row r="24" spans="1:10" ht="15.75" customHeight="1">
      <c r="A24" s="13" t="s">
        <v>5</v>
      </c>
      <c r="B24" s="38"/>
      <c r="C24" s="38"/>
      <c r="D24" s="39">
        <f t="shared" si="4"/>
        <v>0</v>
      </c>
      <c r="H24" s="5"/>
      <c r="J24" s="5"/>
    </row>
    <row r="25" spans="1:4" ht="15.75" customHeight="1">
      <c r="A25" s="13" t="s">
        <v>6</v>
      </c>
      <c r="B25" s="38"/>
      <c r="C25" s="38"/>
      <c r="D25" s="39">
        <f t="shared" si="4"/>
        <v>0</v>
      </c>
    </row>
    <row r="26" spans="1:4" ht="15.75" customHeight="1">
      <c r="A26" s="13" t="s">
        <v>6</v>
      </c>
      <c r="B26" s="38"/>
      <c r="C26" s="38"/>
      <c r="D26" s="39">
        <f t="shared" si="4"/>
        <v>0</v>
      </c>
    </row>
    <row r="27" spans="1:4" ht="15.75" customHeight="1">
      <c r="A27" s="13" t="s">
        <v>7</v>
      </c>
      <c r="B27" s="38"/>
      <c r="C27" s="38"/>
      <c r="D27" s="39">
        <f t="shared" si="4"/>
        <v>0</v>
      </c>
    </row>
    <row r="28" spans="1:4" ht="15.75" customHeight="1">
      <c r="A28" s="38"/>
      <c r="B28" s="38"/>
      <c r="C28" s="38"/>
      <c r="D28" s="39">
        <f t="shared" si="4"/>
        <v>0</v>
      </c>
    </row>
    <row r="29" spans="1:4" ht="15.75" customHeight="1">
      <c r="A29" s="38"/>
      <c r="B29" s="38"/>
      <c r="C29" s="38"/>
      <c r="D29" s="39">
        <f t="shared" si="4"/>
        <v>0</v>
      </c>
    </row>
    <row r="30" spans="1:4" ht="15.75" customHeight="1">
      <c r="A30" s="38"/>
      <c r="B30" s="38"/>
      <c r="C30" s="38"/>
      <c r="D30" s="39">
        <f t="shared" si="4"/>
        <v>0</v>
      </c>
    </row>
    <row r="31" spans="1:10" s="22" customFormat="1" ht="17.25" customHeight="1">
      <c r="A31" s="73"/>
      <c r="B31" s="74"/>
      <c r="C31" s="74"/>
      <c r="D31" s="75"/>
      <c r="E31" s="77" t="s">
        <v>40</v>
      </c>
      <c r="F31" s="78"/>
      <c r="G31" s="20" t="s">
        <v>8</v>
      </c>
      <c r="H31" s="21"/>
      <c r="J31" s="90" t="e">
        <f>IF(D32&gt;E32,"pozor, společné prostory jsou příliš velké","")</f>
        <v>#VALUE!</v>
      </c>
    </row>
    <row r="32" spans="1:10" ht="17.25" customHeight="1">
      <c r="A32" s="79" t="s">
        <v>11</v>
      </c>
      <c r="B32" s="80"/>
      <c r="C32" s="81"/>
      <c r="D32" s="24">
        <f>SUM(D22:D30)</f>
        <v>0</v>
      </c>
      <c r="E32" s="64" t="e">
        <f>B5*G32</f>
        <v>#VALUE!</v>
      </c>
      <c r="F32" s="65"/>
      <c r="G32" s="15">
        <f>G19</f>
        <v>0</v>
      </c>
      <c r="J32" s="90"/>
    </row>
    <row r="33" spans="4:7" ht="17.25" customHeight="1">
      <c r="D33" s="8"/>
      <c r="E33" s="7"/>
      <c r="F33" s="7"/>
      <c r="G33" s="5"/>
    </row>
    <row r="34" spans="1:7" ht="17.25" customHeight="1">
      <c r="A34" s="76" t="s">
        <v>47</v>
      </c>
      <c r="B34" s="76"/>
      <c r="C34" s="76"/>
      <c r="D34" s="76"/>
      <c r="E34" s="7"/>
      <c r="F34" s="7"/>
      <c r="G34" s="5"/>
    </row>
    <row r="35" spans="1:6" ht="17.25" customHeight="1">
      <c r="A35" s="38"/>
      <c r="B35" s="38"/>
      <c r="C35" s="38"/>
      <c r="D35" s="39">
        <f>B35*C35</f>
        <v>0</v>
      </c>
      <c r="E35" s="6"/>
      <c r="F35" s="6"/>
    </row>
    <row r="36" spans="1:6" ht="17.25" customHeight="1">
      <c r="A36" s="38"/>
      <c r="B36" s="38"/>
      <c r="C36" s="38"/>
      <c r="D36" s="39">
        <f>B36*C36</f>
        <v>0</v>
      </c>
      <c r="E36" s="6"/>
      <c r="F36" s="6"/>
    </row>
    <row r="37" spans="1:6" ht="17.25" customHeight="1">
      <c r="A37" s="38"/>
      <c r="B37" s="38"/>
      <c r="C37" s="38"/>
      <c r="D37" s="42">
        <f>B37*C37</f>
        <v>0</v>
      </c>
      <c r="E37" s="6"/>
      <c r="F37" s="6"/>
    </row>
    <row r="38" spans="1:10" s="22" customFormat="1" ht="17.25" customHeight="1">
      <c r="A38" s="17"/>
      <c r="B38" s="18"/>
      <c r="C38" s="18"/>
      <c r="D38" s="19"/>
      <c r="E38" s="77" t="s">
        <v>40</v>
      </c>
      <c r="F38" s="78"/>
      <c r="G38" s="20" t="s">
        <v>8</v>
      </c>
      <c r="H38" s="21"/>
      <c r="J38" s="90">
        <f>IF(D39&gt;E39,"pozor, skladovací a úložné prostory jsou příliš velké","")</f>
      </c>
    </row>
    <row r="39" spans="1:10" ht="17.25" customHeight="1">
      <c r="A39" s="79" t="s">
        <v>11</v>
      </c>
      <c r="B39" s="80"/>
      <c r="C39" s="81"/>
      <c r="D39" s="16">
        <f>SUM(D35:D38)</f>
        <v>0</v>
      </c>
      <c r="E39" s="64">
        <f>G32</f>
        <v>0</v>
      </c>
      <c r="F39" s="65"/>
      <c r="G39" s="15">
        <f>G19</f>
        <v>0</v>
      </c>
      <c r="J39" s="90"/>
    </row>
    <row r="40" spans="1:6" ht="17.25" customHeight="1">
      <c r="A40" s="9"/>
      <c r="B40" s="9"/>
      <c r="D40" s="8"/>
      <c r="E40" s="6"/>
      <c r="F40" s="6"/>
    </row>
    <row r="41" spans="1:6" ht="17.25" customHeight="1">
      <c r="A41" s="76" t="s">
        <v>48</v>
      </c>
      <c r="B41" s="76"/>
      <c r="C41" s="76"/>
      <c r="D41" s="76"/>
      <c r="E41" s="6"/>
      <c r="F41" s="6"/>
    </row>
    <row r="42" spans="1:6" ht="17.25" customHeight="1">
      <c r="A42" s="38"/>
      <c r="B42" s="38"/>
      <c r="C42" s="38"/>
      <c r="D42" s="39">
        <f>B42*C42</f>
        <v>0</v>
      </c>
      <c r="E42" s="6"/>
      <c r="F42" s="6"/>
    </row>
    <row r="43" spans="1:6" ht="17.25" customHeight="1">
      <c r="A43" s="38"/>
      <c r="B43" s="38"/>
      <c r="C43" s="38"/>
      <c r="D43" s="39">
        <f>B43*C43</f>
        <v>0</v>
      </c>
      <c r="E43" s="6"/>
      <c r="F43" s="6"/>
    </row>
    <row r="44" spans="1:6" ht="17.25" customHeight="1">
      <c r="A44" s="38"/>
      <c r="B44" s="38"/>
      <c r="C44" s="38"/>
      <c r="D44" s="39">
        <f>B44*C44</f>
        <v>0</v>
      </c>
      <c r="E44" s="6"/>
      <c r="F44" s="6"/>
    </row>
    <row r="45" spans="1:10" s="22" customFormat="1" ht="17.25" customHeight="1">
      <c r="A45" s="17"/>
      <c r="B45" s="18"/>
      <c r="C45" s="18"/>
      <c r="D45" s="19"/>
      <c r="E45" s="77" t="s">
        <v>40</v>
      </c>
      <c r="F45" s="78"/>
      <c r="G45" s="20" t="s">
        <v>8</v>
      </c>
      <c r="H45" s="21"/>
      <c r="J45" s="90">
        <f>IF(D46&gt;E46,"pozor, prostory pro personál jsou příliš velké","")</f>
      </c>
    </row>
    <row r="46" spans="1:10" ht="17.25" customHeight="1">
      <c r="A46" s="79" t="s">
        <v>11</v>
      </c>
      <c r="B46" s="80"/>
      <c r="C46" s="81"/>
      <c r="D46" s="14">
        <f>SUM(D42:D44)</f>
        <v>0</v>
      </c>
      <c r="E46" s="64">
        <f>IF(G46=0,0,IF(G46=1,10,IF(G46&gt;=2,15,"jiné")))</f>
        <v>0</v>
      </c>
      <c r="F46" s="65"/>
      <c r="G46" s="54">
        <f>B7</f>
        <v>0</v>
      </c>
      <c r="J46" s="90"/>
    </row>
    <row r="47" spans="4:6" ht="15.75" customHeight="1">
      <c r="D47" s="10"/>
      <c r="E47" s="6"/>
      <c r="F47" s="6"/>
    </row>
    <row r="48" spans="1:6" ht="15.75" customHeight="1">
      <c r="A48" s="76" t="s">
        <v>49</v>
      </c>
      <c r="B48" s="76"/>
      <c r="C48" s="76"/>
      <c r="D48" s="76"/>
      <c r="E48" s="6"/>
      <c r="F48" s="6"/>
    </row>
    <row r="49" spans="1:6" ht="15.75" customHeight="1">
      <c r="A49" s="38"/>
      <c r="B49" s="38"/>
      <c r="C49" s="38"/>
      <c r="D49" s="39">
        <f>B49*C49</f>
        <v>0</v>
      </c>
      <c r="E49" s="6"/>
      <c r="F49" s="6"/>
    </row>
    <row r="50" spans="1:7" ht="15.75" customHeight="1">
      <c r="A50" s="38"/>
      <c r="B50" s="38"/>
      <c r="C50" s="38"/>
      <c r="D50" s="39">
        <f>B50*C50</f>
        <v>0</v>
      </c>
      <c r="E50" s="5"/>
      <c r="F50" s="5"/>
      <c r="G50" s="5"/>
    </row>
    <row r="51" spans="1:7" ht="15.75" customHeight="1">
      <c r="A51" s="38"/>
      <c r="B51" s="38"/>
      <c r="C51" s="38"/>
      <c r="D51" s="39">
        <f>B51*C51</f>
        <v>0</v>
      </c>
      <c r="E51" s="5"/>
      <c r="F51" s="5"/>
      <c r="G51" s="5"/>
    </row>
    <row r="52" spans="1:10" ht="15.75" customHeight="1">
      <c r="A52" s="79" t="s">
        <v>11</v>
      </c>
      <c r="B52" s="80"/>
      <c r="C52" s="81"/>
      <c r="D52" s="14">
        <f>SUM(D49:D51)</f>
        <v>0</v>
      </c>
      <c r="E52" s="5"/>
      <c r="F52" s="5"/>
      <c r="G52" s="5"/>
      <c r="H52" s="5"/>
      <c r="J52" s="5"/>
    </row>
    <row r="53" spans="1:6" ht="15.75" customHeight="1">
      <c r="A53" s="9"/>
      <c r="B53" s="9"/>
      <c r="D53" s="8"/>
      <c r="E53" s="6"/>
      <c r="F53" s="6"/>
    </row>
    <row r="54" spans="1:7" ht="15.75" customHeight="1">
      <c r="A54" s="79" t="s">
        <v>12</v>
      </c>
      <c r="B54" s="80"/>
      <c r="C54" s="81"/>
      <c r="D54" s="14">
        <f>D19+D32+D39+D46+D52</f>
        <v>0</v>
      </c>
      <c r="E54" s="5"/>
      <c r="F54" s="5"/>
      <c r="G54" s="5"/>
    </row>
    <row r="55" spans="1:7" ht="45.75" customHeight="1">
      <c r="A55" s="5"/>
      <c r="D55" s="7"/>
      <c r="E55" s="5"/>
      <c r="F55" s="5"/>
      <c r="G55" s="5"/>
    </row>
    <row r="56" spans="1:7" ht="60" customHeight="1">
      <c r="A56" s="5"/>
      <c r="D56" s="7"/>
      <c r="E56" s="5"/>
      <c r="F56" s="5"/>
      <c r="G56" s="5"/>
    </row>
    <row r="57" spans="1:7" ht="21" customHeight="1">
      <c r="A57" s="26" t="str">
        <f>IF(B3="výstavba","Výstavba","prosím nevyplňujte")</f>
        <v>Výstavba</v>
      </c>
      <c r="B57" s="5"/>
      <c r="D57" s="7"/>
      <c r="E57" s="5"/>
      <c r="F57" s="5"/>
      <c r="G57" s="5"/>
    </row>
    <row r="58" spans="1:7" ht="18.75" customHeight="1">
      <c r="A58" s="82" t="s">
        <v>1</v>
      </c>
      <c r="B58" s="82"/>
      <c r="C58" s="23" t="s">
        <v>42</v>
      </c>
      <c r="D58" s="40"/>
      <c r="G58" s="5"/>
    </row>
    <row r="59" spans="1:7" ht="18.75" customHeight="1">
      <c r="A59" s="82" t="s">
        <v>13</v>
      </c>
      <c r="B59" s="82"/>
      <c r="C59" s="23" t="s">
        <v>51</v>
      </c>
      <c r="D59" s="40">
        <f>D58*D54</f>
        <v>0</v>
      </c>
      <c r="G59" s="5"/>
    </row>
    <row r="60" spans="1:7" ht="28.5" customHeight="1">
      <c r="A60" s="13" t="s">
        <v>52</v>
      </c>
      <c r="B60" s="49">
        <v>4350</v>
      </c>
      <c r="C60" s="48" t="s">
        <v>53</v>
      </c>
      <c r="D60" s="43"/>
      <c r="E60" s="29">
        <f>D59*B60</f>
        <v>0</v>
      </c>
      <c r="F60" s="46"/>
      <c r="G60" s="5"/>
    </row>
    <row r="61" spans="1:7" ht="28.5" customHeight="1">
      <c r="A61" s="13" t="s">
        <v>84</v>
      </c>
      <c r="B61" s="91" t="s">
        <v>83</v>
      </c>
      <c r="C61" s="92"/>
      <c r="D61" s="92"/>
      <c r="E61" s="93"/>
      <c r="F61" s="46"/>
      <c r="G61" s="5"/>
    </row>
    <row r="62" spans="1:7" ht="87" customHeight="1">
      <c r="A62" s="5"/>
      <c r="B62" s="5"/>
      <c r="C62" s="5"/>
      <c r="D62" s="5"/>
      <c r="E62" s="5"/>
      <c r="F62" s="5"/>
      <c r="G62" s="5"/>
    </row>
    <row r="63" spans="1:7" ht="23.25" customHeight="1">
      <c r="A63" s="5"/>
      <c r="B63" s="5"/>
      <c r="C63" s="5"/>
      <c r="D63" s="5"/>
      <c r="E63" s="5"/>
      <c r="F63" s="5"/>
      <c r="G63" s="5"/>
    </row>
    <row r="64" spans="1:7" ht="22.5" customHeight="1">
      <c r="A64" s="26" t="str">
        <f>IF(B3="nákup","Nákup","prosím nevyplňujte")</f>
        <v>prosím nevyplňujte</v>
      </c>
      <c r="B64" s="5"/>
      <c r="C64" s="5"/>
      <c r="D64" s="5"/>
      <c r="E64" s="5"/>
      <c r="F64" s="5"/>
      <c r="G64" s="5"/>
    </row>
    <row r="65" spans="1:8" ht="31.5" customHeight="1">
      <c r="A65" s="13" t="s">
        <v>67</v>
      </c>
      <c r="B65" s="49">
        <v>4350</v>
      </c>
      <c r="C65" s="47" t="s">
        <v>51</v>
      </c>
      <c r="D65" s="40"/>
      <c r="E65" s="29">
        <f>B65*D65</f>
        <v>0</v>
      </c>
      <c r="F65" s="66" t="s">
        <v>68</v>
      </c>
      <c r="G65" s="67"/>
      <c r="H65" s="67"/>
    </row>
    <row r="66" spans="1:8" ht="31.5" customHeight="1">
      <c r="A66" s="13" t="s">
        <v>69</v>
      </c>
      <c r="B66" s="49">
        <v>9700</v>
      </c>
      <c r="C66" s="47" t="s">
        <v>40</v>
      </c>
      <c r="D66" s="40"/>
      <c r="E66" s="29">
        <f>B66*D66</f>
        <v>0</v>
      </c>
      <c r="F66" s="66"/>
      <c r="G66" s="67"/>
      <c r="H66" s="67"/>
    </row>
    <row r="67" spans="1:8" ht="31.5" customHeight="1">
      <c r="A67" s="13" t="s">
        <v>82</v>
      </c>
      <c r="B67" s="91" t="s">
        <v>83</v>
      </c>
      <c r="C67" s="92"/>
      <c r="D67" s="92"/>
      <c r="E67" s="93"/>
      <c r="F67" s="62"/>
      <c r="G67" s="62"/>
      <c r="H67" s="62"/>
    </row>
    <row r="68" spans="2:7" ht="43.5" customHeight="1">
      <c r="B68" s="44"/>
      <c r="C68" s="45"/>
      <c r="D68" s="5"/>
      <c r="E68" s="46"/>
      <c r="F68" s="46"/>
      <c r="G68" s="5"/>
    </row>
    <row r="69" spans="3:7" ht="39.75" customHeight="1">
      <c r="C69" s="5"/>
      <c r="D69" s="10"/>
      <c r="E69" s="5"/>
      <c r="F69" s="5"/>
      <c r="G69" s="5"/>
    </row>
    <row r="70" spans="1:7" ht="26.25" customHeight="1">
      <c r="A70" s="26" t="s">
        <v>3</v>
      </c>
      <c r="B70" s="26" t="s">
        <v>8</v>
      </c>
      <c r="C70" s="27" t="s">
        <v>38</v>
      </c>
      <c r="D70" s="28" t="s">
        <v>41</v>
      </c>
      <c r="E70" s="5"/>
      <c r="F70" s="5"/>
      <c r="G70" s="5"/>
    </row>
    <row r="71" spans="1:7" ht="30.75" customHeight="1">
      <c r="A71" s="13" t="s">
        <v>36</v>
      </c>
      <c r="B71" s="37">
        <f>G32</f>
        <v>0</v>
      </c>
      <c r="C71" s="50" t="str">
        <f>VLOOKUP(B71,zdrojka,4)</f>
        <v>zvyšte počet osob</v>
      </c>
      <c r="D71" s="25" t="e">
        <f>C71*B71</f>
        <v>#VALUE!</v>
      </c>
      <c r="E71" s="5"/>
      <c r="F71" s="5"/>
      <c r="G71" s="5"/>
    </row>
    <row r="72" spans="1:7" ht="30.75" customHeight="1">
      <c r="A72" s="13" t="s">
        <v>35</v>
      </c>
      <c r="B72" s="37">
        <f>B8</f>
        <v>0</v>
      </c>
      <c r="C72" s="51">
        <v>7000</v>
      </c>
      <c r="D72" s="25">
        <f>C72*B72</f>
        <v>0</v>
      </c>
      <c r="E72" s="5"/>
      <c r="F72" s="5"/>
      <c r="G72" s="5"/>
    </row>
    <row r="73" spans="4:6" ht="15.75" customHeight="1">
      <c r="D73" s="10"/>
      <c r="E73" s="6"/>
      <c r="F73" s="6"/>
    </row>
    <row r="76" spans="1:8" ht="39.75" customHeight="1">
      <c r="A76" s="68" t="s">
        <v>75</v>
      </c>
      <c r="B76" s="68"/>
      <c r="C76" s="68"/>
      <c r="D76" s="68"/>
      <c r="E76" s="68"/>
      <c r="F76" s="68"/>
      <c r="G76" s="68"/>
      <c r="H76" s="68"/>
    </row>
    <row r="77" spans="1:8" ht="12.75">
      <c r="A77" s="60" t="s">
        <v>78</v>
      </c>
      <c r="B77" s="60"/>
      <c r="C77" s="60"/>
      <c r="D77" s="60"/>
      <c r="E77" s="60"/>
      <c r="F77" s="60"/>
      <c r="G77" s="60"/>
      <c r="H77" s="60"/>
    </row>
    <row r="78" spans="1:8" ht="27.75" customHeight="1">
      <c r="A78" s="63" t="s">
        <v>70</v>
      </c>
      <c r="B78" s="63"/>
      <c r="C78" s="63"/>
      <c r="D78" s="63"/>
      <c r="E78" s="63"/>
      <c r="F78" s="63"/>
      <c r="G78" s="63"/>
      <c r="H78" s="63"/>
    </row>
    <row r="79" spans="1:8" ht="28.5" customHeight="1">
      <c r="A79" s="63" t="s">
        <v>71</v>
      </c>
      <c r="B79" s="63"/>
      <c r="C79" s="63"/>
      <c r="D79" s="63"/>
      <c r="E79" s="63"/>
      <c r="F79" s="63"/>
      <c r="G79" s="63"/>
      <c r="H79" s="63"/>
    </row>
    <row r="80" spans="1:8" ht="12.75">
      <c r="A80" s="61" t="s">
        <v>79</v>
      </c>
      <c r="B80" s="59"/>
      <c r="C80" s="59"/>
      <c r="D80" s="59"/>
      <c r="E80" s="59"/>
      <c r="F80" s="59"/>
      <c r="G80" s="59"/>
      <c r="H80" s="59"/>
    </row>
    <row r="81" spans="1:8" ht="27.75" customHeight="1">
      <c r="A81" s="63" t="s">
        <v>72</v>
      </c>
      <c r="B81" s="63"/>
      <c r="C81" s="63"/>
      <c r="D81" s="63"/>
      <c r="E81" s="63"/>
      <c r="F81" s="63"/>
      <c r="G81" s="63"/>
      <c r="H81" s="63"/>
    </row>
    <row r="82" spans="1:8" ht="12.75">
      <c r="A82" s="63" t="s">
        <v>73</v>
      </c>
      <c r="B82" s="63"/>
      <c r="C82" s="63"/>
      <c r="D82" s="63"/>
      <c r="E82" s="63"/>
      <c r="F82" s="63"/>
      <c r="G82" s="63"/>
      <c r="H82" s="63"/>
    </row>
    <row r="83" spans="1:8" ht="36.75" customHeight="1">
      <c r="A83" s="63" t="s">
        <v>76</v>
      </c>
      <c r="B83" s="63"/>
      <c r="C83" s="63"/>
      <c r="D83" s="63"/>
      <c r="E83" s="63"/>
      <c r="F83" s="63"/>
      <c r="G83" s="63"/>
      <c r="H83" s="63"/>
    </row>
    <row r="84" spans="1:8" ht="22.5" customHeight="1">
      <c r="A84" s="63" t="s">
        <v>74</v>
      </c>
      <c r="B84" s="63"/>
      <c r="C84" s="63"/>
      <c r="D84" s="63"/>
      <c r="E84" s="63"/>
      <c r="F84" s="63"/>
      <c r="G84" s="63"/>
      <c r="H84" s="63"/>
    </row>
    <row r="85" spans="1:8" ht="24" customHeight="1">
      <c r="A85" s="63" t="s">
        <v>77</v>
      </c>
      <c r="B85" s="63"/>
      <c r="C85" s="63"/>
      <c r="D85" s="63"/>
      <c r="E85" s="63"/>
      <c r="F85" s="63"/>
      <c r="G85" s="63"/>
      <c r="H85" s="63"/>
    </row>
  </sheetData>
  <sheetProtection sheet="1" objects="1" scenarios="1"/>
  <mergeCells count="44">
    <mergeCell ref="B67:E67"/>
    <mergeCell ref="B61:E61"/>
    <mergeCell ref="J31:J32"/>
    <mergeCell ref="J38:J39"/>
    <mergeCell ref="J45:J46"/>
    <mergeCell ref="A46:C46"/>
    <mergeCell ref="A32:C32"/>
    <mergeCell ref="E32:F32"/>
    <mergeCell ref="E38:F38"/>
    <mergeCell ref="E45:F45"/>
    <mergeCell ref="E39:F39"/>
    <mergeCell ref="A39:C39"/>
    <mergeCell ref="A21:D21"/>
    <mergeCell ref="A34:D34"/>
    <mergeCell ref="A41:D41"/>
    <mergeCell ref="A1:I1"/>
    <mergeCell ref="B3:C3"/>
    <mergeCell ref="B6:C6"/>
    <mergeCell ref="B4:C4"/>
    <mergeCell ref="B5:C5"/>
    <mergeCell ref="D6:H6"/>
    <mergeCell ref="B8:C8"/>
    <mergeCell ref="A58:B58"/>
    <mergeCell ref="A59:B59"/>
    <mergeCell ref="A48:D48"/>
    <mergeCell ref="A54:C54"/>
    <mergeCell ref="A52:C52"/>
    <mergeCell ref="E46:F46"/>
    <mergeCell ref="F65:H66"/>
    <mergeCell ref="A76:H76"/>
    <mergeCell ref="B7:C7"/>
    <mergeCell ref="E18:E19"/>
    <mergeCell ref="A31:D31"/>
    <mergeCell ref="A18:D18"/>
    <mergeCell ref="A10:D10"/>
    <mergeCell ref="E31:F31"/>
    <mergeCell ref="A19:C19"/>
    <mergeCell ref="A84:H84"/>
    <mergeCell ref="A85:H85"/>
    <mergeCell ref="A78:H78"/>
    <mergeCell ref="A79:H79"/>
    <mergeCell ref="A81:H81"/>
    <mergeCell ref="A82:H82"/>
    <mergeCell ref="A83:H83"/>
  </mergeCells>
  <conditionalFormatting sqref="J45 J31 J38">
    <cfRule type="expression" priority="1" dxfId="0" stopIfTrue="1">
      <formula>D32&gt;E32</formula>
    </cfRule>
    <cfRule type="expression" priority="2" dxfId="1" stopIfTrue="1">
      <formula>D32&lt;=E32</formula>
    </cfRule>
  </conditionalFormatting>
  <conditionalFormatting sqref="J12:J17">
    <cfRule type="expression" priority="3" dxfId="0" stopIfTrue="1">
      <formula>D12&lt;F12</formula>
    </cfRule>
    <cfRule type="expression" priority="4" dxfId="1" stopIfTrue="1">
      <formula>D12&gt;=F12</formula>
    </cfRule>
  </conditionalFormatting>
  <conditionalFormatting sqref="D58:D59">
    <cfRule type="expression" priority="5" dxfId="1" stopIfTrue="1">
      <formula>#REF!="prosím nevyplňujte"</formula>
    </cfRule>
  </conditionalFormatting>
  <conditionalFormatting sqref="C71 B5:C5">
    <cfRule type="expression" priority="6" dxfId="0" stopIfTrue="1">
      <formula>$B$5="zvyšte počet osob"</formula>
    </cfRule>
  </conditionalFormatting>
  <conditionalFormatting sqref="D6">
    <cfRule type="expression" priority="7" dxfId="0" stopIfTrue="1">
      <formula>$B$6&gt;6</formula>
    </cfRule>
  </conditionalFormatting>
  <dataValidations count="3">
    <dataValidation type="list" allowBlank="1" showInputMessage="1" showErrorMessage="1" sqref="B4 H12:H17 H21">
      <formula1>"ano, ne"</formula1>
    </dataValidation>
    <dataValidation type="list" allowBlank="1" showInputMessage="1" showErrorMessage="1" sqref="B3">
      <formula1>"nákup, výstavba"</formula1>
    </dataValidation>
    <dataValidation type="list" allowBlank="1" showInputMessage="1" showErrorMessage="1" sqref="G12:G17">
      <formula1>"0,1,2"</formula1>
    </dataValidation>
  </dataValidations>
  <printOptions/>
  <pageMargins left="0.7874015748031497" right="0.7874015748031497" top="0.2362204724409449" bottom="0.2755905511811024" header="0.2362204724409449" footer="0.31496062992125984"/>
  <pageSetup cellComments="asDisplayed" fitToHeight="1" fitToWidth="1" horizontalDpi="600" verticalDpi="600" orientation="portrait" paperSize="9" scale="56" r:id="rId4"/>
  <ignoredErrors>
    <ignoredError sqref="J16:J17 J12:J15 J31 D71" evalError="1"/>
    <ignoredError sqref="D59 G46 D12:D17 D22:D30 D35:D37 D42:D44 D49:D5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140625" defaultRowHeight="12.75"/>
  <cols>
    <col min="1" max="4" width="17.57421875" style="0" customWidth="1"/>
    <col min="5" max="5" width="17.140625" style="0" customWidth="1"/>
  </cols>
  <sheetData>
    <row r="1" spans="1:5" ht="12.75">
      <c r="A1" s="3" t="s">
        <v>8</v>
      </c>
      <c r="B1" s="3" t="s">
        <v>9</v>
      </c>
      <c r="C1" s="3" t="s">
        <v>10</v>
      </c>
      <c r="D1" s="3" t="s">
        <v>37</v>
      </c>
      <c r="E1" s="2"/>
    </row>
    <row r="2" spans="1:5" ht="12.75">
      <c r="A2" s="3">
        <v>0</v>
      </c>
      <c r="B2" s="3" t="s">
        <v>50</v>
      </c>
      <c r="C2" s="3" t="s">
        <v>50</v>
      </c>
      <c r="D2" s="3" t="s">
        <v>50</v>
      </c>
      <c r="E2" s="2"/>
    </row>
    <row r="3" spans="1:5" ht="12.75">
      <c r="A3" s="3">
        <v>1</v>
      </c>
      <c r="B3" s="3" t="s">
        <v>50</v>
      </c>
      <c r="C3" s="3" t="s">
        <v>50</v>
      </c>
      <c r="D3" s="3" t="s">
        <v>50</v>
      </c>
      <c r="E3" s="2"/>
    </row>
    <row r="4" spans="1:5" ht="12.75">
      <c r="A4" s="3">
        <v>2</v>
      </c>
      <c r="B4" s="3" t="s">
        <v>50</v>
      </c>
      <c r="C4" s="3" t="s">
        <v>50</v>
      </c>
      <c r="D4" s="3" t="s">
        <v>50</v>
      </c>
      <c r="E4" s="2"/>
    </row>
    <row r="5" spans="1:5" ht="12.75">
      <c r="A5" s="3">
        <v>3</v>
      </c>
      <c r="B5" s="3">
        <v>15</v>
      </c>
      <c r="C5" s="3">
        <v>17</v>
      </c>
      <c r="D5" s="3">
        <v>25000</v>
      </c>
      <c r="E5" s="2"/>
    </row>
    <row r="6" spans="1:5" ht="12.75">
      <c r="A6" s="3">
        <v>4</v>
      </c>
      <c r="B6" s="3">
        <v>13</v>
      </c>
      <c r="C6" s="3">
        <v>14</v>
      </c>
      <c r="D6" s="3">
        <v>25000</v>
      </c>
      <c r="E6" s="2"/>
    </row>
    <row r="7" spans="1:5" ht="12.75">
      <c r="A7" s="3">
        <v>5</v>
      </c>
      <c r="B7" s="3">
        <v>11</v>
      </c>
      <c r="C7" s="3">
        <v>13</v>
      </c>
      <c r="D7" s="3">
        <v>23000</v>
      </c>
      <c r="E7" s="2"/>
    </row>
    <row r="8" spans="1:5" ht="12.75">
      <c r="A8" s="3">
        <v>6</v>
      </c>
      <c r="B8" s="3">
        <v>10</v>
      </c>
      <c r="C8" s="3">
        <v>12</v>
      </c>
      <c r="D8" s="3">
        <v>21500</v>
      </c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 t="s">
        <v>43</v>
      </c>
      <c r="E13" s="2" t="s">
        <v>43</v>
      </c>
    </row>
    <row r="14" spans="1:5" ht="12.75">
      <c r="A14" s="2" t="s">
        <v>8</v>
      </c>
      <c r="B14" s="2" t="s">
        <v>9</v>
      </c>
      <c r="C14" s="2" t="s">
        <v>15</v>
      </c>
      <c r="D14" s="2" t="s">
        <v>9</v>
      </c>
      <c r="E14" s="2" t="s">
        <v>15</v>
      </c>
    </row>
    <row r="15" spans="1:5" ht="12.75">
      <c r="A15" s="2">
        <v>1</v>
      </c>
      <c r="B15" s="2">
        <v>12</v>
      </c>
      <c r="C15" s="2">
        <v>14</v>
      </c>
      <c r="D15" s="2">
        <v>10</v>
      </c>
      <c r="E15" s="2">
        <v>12</v>
      </c>
    </row>
    <row r="16" spans="1:5" ht="12.75">
      <c r="A16">
        <v>2</v>
      </c>
      <c r="B16">
        <v>20</v>
      </c>
      <c r="C16">
        <v>25</v>
      </c>
      <c r="D16">
        <v>16</v>
      </c>
      <c r="E16">
        <v>21</v>
      </c>
    </row>
    <row r="18" spans="1:2" ht="12.75">
      <c r="A18" t="s">
        <v>25</v>
      </c>
      <c r="B18" t="s">
        <v>9</v>
      </c>
    </row>
    <row r="19" spans="1:2" ht="12.75">
      <c r="A19" s="1" t="s">
        <v>19</v>
      </c>
      <c r="B19">
        <v>12</v>
      </c>
    </row>
    <row r="20" spans="1:2" ht="12.75">
      <c r="A20" s="1" t="s">
        <v>17</v>
      </c>
      <c r="B20">
        <v>10</v>
      </c>
    </row>
    <row r="21" spans="1:2" ht="12.75">
      <c r="A21" s="1" t="s">
        <v>20</v>
      </c>
      <c r="B21">
        <v>21</v>
      </c>
    </row>
    <row r="22" spans="1:2" ht="12.75">
      <c r="A22" s="1" t="s">
        <v>18</v>
      </c>
      <c r="B22">
        <v>16</v>
      </c>
    </row>
    <row r="23" spans="1:2" ht="12.75">
      <c r="A23" s="1" t="s">
        <v>23</v>
      </c>
      <c r="B23">
        <v>14</v>
      </c>
    </row>
    <row r="24" spans="1:2" ht="12.75">
      <c r="A24" s="1" t="s">
        <v>21</v>
      </c>
      <c r="B24">
        <v>12</v>
      </c>
    </row>
    <row r="25" spans="1:2" ht="12.75">
      <c r="A25" s="1" t="s">
        <v>24</v>
      </c>
      <c r="B25">
        <v>25</v>
      </c>
    </row>
    <row r="26" spans="1:2" ht="12.75">
      <c r="A26" s="1" t="s">
        <v>22</v>
      </c>
      <c r="B26">
        <v>20</v>
      </c>
    </row>
    <row r="30" spans="1:2" ht="12.75">
      <c r="A30" t="s">
        <v>25</v>
      </c>
      <c r="B30" t="s">
        <v>9</v>
      </c>
    </row>
    <row r="31" spans="1:2" ht="12.75">
      <c r="A31" s="1" t="s">
        <v>19</v>
      </c>
      <c r="B31">
        <v>14</v>
      </c>
    </row>
    <row r="32" spans="1:2" ht="12.75">
      <c r="A32" s="1" t="s">
        <v>17</v>
      </c>
      <c r="B32">
        <v>12</v>
      </c>
    </row>
    <row r="33" spans="1:2" ht="12.75">
      <c r="A33" s="1" t="s">
        <v>20</v>
      </c>
      <c r="B33">
        <v>25</v>
      </c>
    </row>
    <row r="34" spans="1:2" ht="12.75">
      <c r="A34" s="1" t="s">
        <v>18</v>
      </c>
      <c r="B34">
        <v>20</v>
      </c>
    </row>
    <row r="35" spans="1:2" ht="12.75">
      <c r="A35" s="1" t="s">
        <v>23</v>
      </c>
      <c r="B35">
        <v>14</v>
      </c>
    </row>
    <row r="36" spans="1:2" ht="12.75">
      <c r="A36" s="1" t="s">
        <v>21</v>
      </c>
      <c r="B36">
        <v>12</v>
      </c>
    </row>
    <row r="37" spans="1:2" ht="12.75">
      <c r="A37" s="1" t="s">
        <v>24</v>
      </c>
      <c r="B37">
        <v>25</v>
      </c>
    </row>
    <row r="38" spans="1:2" ht="12.75">
      <c r="A38" s="1" t="s">
        <v>22</v>
      </c>
      <c r="B38">
        <v>20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LinhartovaV</dc:creator>
  <cp:keywords/>
  <dc:description/>
  <cp:lastModifiedBy>LinhartovaV</cp:lastModifiedBy>
  <cp:lastPrinted>2010-04-19T09:08:39Z</cp:lastPrinted>
  <dcterms:created xsi:type="dcterms:W3CDTF">2010-03-16T07:54:59Z</dcterms:created>
  <dcterms:modified xsi:type="dcterms:W3CDTF">2010-08-25T08:36:48Z</dcterms:modified>
  <cp:category/>
  <cp:version/>
  <cp:contentType/>
  <cp:contentStatus/>
</cp:coreProperties>
</file>