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</sheets>
  <definedNames>
    <definedName name="_xlnm.Print_Area" localSheetId="3">'Strana4'!$B$2:$N$65</definedName>
  </definedNames>
  <calcPr fullCalcOnLoad="1"/>
</workbook>
</file>

<file path=xl/sharedStrings.xml><?xml version="1.0" encoding="utf-8"?>
<sst xmlns="http://schemas.openxmlformats.org/spreadsheetml/2006/main" count="551" uniqueCount="436">
  <si>
    <t>Ministerstvo práce a sociálních věcí</t>
  </si>
  <si>
    <t>Schváleno ČSÚ pro MPSV</t>
  </si>
  <si>
    <t>č. 89/1995 Sb., o státní statistické službě, ve znění</t>
  </si>
  <si>
    <t>pozdějších předpisů.</t>
  </si>
  <si>
    <t>IČO</t>
  </si>
  <si>
    <t>Druh dávky</t>
  </si>
  <si>
    <t>a</t>
  </si>
  <si>
    <t>b</t>
  </si>
  <si>
    <t>Číslo řádku</t>
  </si>
  <si>
    <t>x</t>
  </si>
  <si>
    <t>Z toho</t>
  </si>
  <si>
    <t xml:space="preserve">Kraj: </t>
  </si>
  <si>
    <t xml:space="preserve">  ROČNÍ VÝKAZ</t>
  </si>
  <si>
    <t xml:space="preserve">  o výkonu sociálně právní ochrany dětí</t>
  </si>
  <si>
    <t>Evidovaný počet případů rodin z předchozího roku</t>
  </si>
  <si>
    <t>Evidovaný počet případů ke konci roku</t>
  </si>
  <si>
    <t>Rejstřík Om</t>
  </si>
  <si>
    <t>Rejstřík Nom</t>
  </si>
  <si>
    <t>II. Umísťování dětí a mladistvých do náhradní rodinné, ústavní a ochranné výchovy</t>
  </si>
  <si>
    <t>Počet dětí celkem</t>
  </si>
  <si>
    <t>Z toho do 15 roků</t>
  </si>
  <si>
    <t>c</t>
  </si>
  <si>
    <t>III. Klienti kurátora pro mládež</t>
  </si>
  <si>
    <t>z toho dívek</t>
  </si>
  <si>
    <t>mladistvých</t>
  </si>
  <si>
    <t>děti do 15 let</t>
  </si>
  <si>
    <t>Klienti kurátora pro mládež</t>
  </si>
  <si>
    <t>péče budoucích osvojitelů (§19, odst.1a) zákona o SPO)</t>
  </si>
  <si>
    <t>péče jiných občanů než rodičů (§45, odst.1 ZR)</t>
  </si>
  <si>
    <t>ústavní výchovy (§46, odst.1 ZR)</t>
  </si>
  <si>
    <t>péče budoucích pěstounů (§19, odst.1b) zákona o SPO)</t>
  </si>
  <si>
    <t>Děti s nařízenou ústavní výchovou a uloženou ochrannou výchovou, které nebyly umístěny do ústavní péče</t>
  </si>
  <si>
    <t>Ve sledovaném roce bylo umístěno na základě rozhodnutí do</t>
  </si>
  <si>
    <t>V (MPSV) 20-01</t>
  </si>
  <si>
    <t>IV. Případy řešené kurátorem pro mládež</t>
  </si>
  <si>
    <t>dětí</t>
  </si>
  <si>
    <t>Celkem</t>
  </si>
  <si>
    <t>V. Rodinné zázemí klientů kurátora pro mládež</t>
  </si>
  <si>
    <t>Ústavní výchova</t>
  </si>
  <si>
    <t>Ostatní</t>
  </si>
  <si>
    <t>Rodina s druhem (družkou)</t>
  </si>
  <si>
    <t>Nová rodina</t>
  </si>
  <si>
    <t>Neúplná rodina</t>
  </si>
  <si>
    <t>Úplná rodina</t>
  </si>
  <si>
    <t>VI. Náhradní rodinná péče</t>
  </si>
  <si>
    <t>A. Pěstounská péče a poručenství</t>
  </si>
  <si>
    <t>jinak</t>
  </si>
  <si>
    <t>zletilostí dítěte</t>
  </si>
  <si>
    <t>pěstouna</t>
  </si>
  <si>
    <t>Počet zdravotně postižených dětí k 31.12.</t>
  </si>
  <si>
    <t>celkem</t>
  </si>
  <si>
    <t>Počet umístěných dětí za sledovaný rok</t>
  </si>
  <si>
    <t>z toho zdravotně postižených</t>
  </si>
  <si>
    <t>B. Pěstounská péče</t>
  </si>
  <si>
    <t>ve sledovaném roce ubylo</t>
  </si>
  <si>
    <t>ve sledovaném roce přibylo</t>
  </si>
  <si>
    <t>cizí</t>
  </si>
  <si>
    <t>jiný příbuzní</t>
  </si>
  <si>
    <t>prarodiče</t>
  </si>
  <si>
    <t>Vztah k dítěti</t>
  </si>
  <si>
    <t>První kontakt s dítětem za sledovaný rok</t>
  </si>
  <si>
    <t>k 31.12.</t>
  </si>
  <si>
    <t>za sledovaný rok</t>
  </si>
  <si>
    <t>k 1.1.</t>
  </si>
  <si>
    <t>Počet podaných žádostí o NRP</t>
  </si>
  <si>
    <t>91a</t>
  </si>
  <si>
    <t>Trestná činnost</t>
  </si>
  <si>
    <t>Přestupky</t>
  </si>
  <si>
    <t>Výchovné problémy</t>
  </si>
  <si>
    <t>Dohledy</t>
  </si>
  <si>
    <t>Návrh na předběžné opatření</t>
  </si>
  <si>
    <t>Návrh na ústavní výchovu</t>
  </si>
  <si>
    <t>Počet pěstounských rodin</t>
  </si>
  <si>
    <t>Žadatelé o osvojení</t>
  </si>
  <si>
    <t>Žadatelé o pěstounskou péči</t>
  </si>
  <si>
    <t>Žadatelé podle §78 zákona o rodině</t>
  </si>
  <si>
    <t>Číslo
řádku</t>
  </si>
  <si>
    <t>VII. Sledování výchovy a výkonu dohledu</t>
  </si>
  <si>
    <t>Počet dětí k 31.12.</t>
  </si>
  <si>
    <t>Počet návštěv</t>
  </si>
  <si>
    <t>99a</t>
  </si>
  <si>
    <t>99b</t>
  </si>
  <si>
    <t>VIII. A Evidenční údaje</t>
  </si>
  <si>
    <t>103a</t>
  </si>
  <si>
    <t>106a</t>
  </si>
  <si>
    <t>106b</t>
  </si>
  <si>
    <t>106c</t>
  </si>
  <si>
    <t>106d</t>
  </si>
  <si>
    <t>106e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</si>
  <si>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</si>
  <si>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</si>
  <si>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</si>
  <si>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</si>
  <si>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</si>
  <si>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</si>
  <si>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</si>
  <si>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</si>
  <si>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</si>
  <si>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109b</t>
  </si>
  <si>
    <t>109c</t>
  </si>
  <si>
    <t>V ústavní a ochranné výchově</t>
  </si>
  <si>
    <t>Ve výkonu vazby nebo výkonu trestu odnětí svobody</t>
  </si>
  <si>
    <t>soudem</t>
  </si>
  <si>
    <t>omezení rodičovské zodpovědnosti</t>
  </si>
  <si>
    <t>zbavení rodičovské zodpovědnosti</t>
  </si>
  <si>
    <t>pozastavení rodičovské zodpovědnosti</t>
  </si>
  <si>
    <t>napomenutí</t>
  </si>
  <si>
    <t>dohled</t>
  </si>
  <si>
    <t>nařízení ústavní výchovy</t>
  </si>
  <si>
    <t>zrušení ústavní výchovy</t>
  </si>
  <si>
    <t>určení nezájmu rodičů o dítě</t>
  </si>
  <si>
    <t>vydání předběžného opatření podle §76a OSŘ celkem</t>
  </si>
  <si>
    <t>z toho</t>
  </si>
  <si>
    <t>soudem vyhověno</t>
  </si>
  <si>
    <t>soudem zamítnuto</t>
  </si>
  <si>
    <t>prodloužení ochranné výchovy</t>
  </si>
  <si>
    <t>upuštění od výkonu ochranné výchovy</t>
  </si>
  <si>
    <t>propuštění z ochranné výchovy</t>
  </si>
  <si>
    <t>podmíněné propuštění mimo výchovné zařízení při uložené ochranné výchově</t>
  </si>
  <si>
    <t>určení otcovství</t>
  </si>
  <si>
    <t>Podané návrhy (podněty) soudu na</t>
  </si>
  <si>
    <t>Podané podněty (oznámení) policii na</t>
  </si>
  <si>
    <t>zanedbání povinné výživy (§213 TZ)</t>
  </si>
  <si>
    <t>ohrožení mravní výchovy mládeže (§217 TZ)</t>
  </si>
  <si>
    <t>ublížení na zdraví (§221 TZ)</t>
  </si>
  <si>
    <t>Orgán sociálně právní ochrany ustanoven poručníkem podle §79 odst.3 ZR</t>
  </si>
  <si>
    <t>Přijetí souhlasu rodičů k osvojení</t>
  </si>
  <si>
    <t>Počet soudních jednání, ve kterých sociální pracovníci zastupovali nezletilé děti</t>
  </si>
  <si>
    <t>Počet případů</t>
  </si>
  <si>
    <t>VIII. B Rozhodovací činnost obce a krajského úřadu</t>
  </si>
  <si>
    <t>Výchovná opatření</t>
  </si>
  <si>
    <t>omezení</t>
  </si>
  <si>
    <t>112a</t>
  </si>
  <si>
    <t>112b</t>
  </si>
  <si>
    <t>112c</t>
  </si>
  <si>
    <t>112d</t>
  </si>
  <si>
    <t>112e</t>
  </si>
  <si>
    <t>112f</t>
  </si>
  <si>
    <t>112g</t>
  </si>
  <si>
    <t>Rozhodnutí o povinnosti využít pomoci poradenského zařízení</t>
  </si>
  <si>
    <t>Pomoc dětem ve zvláštních případech</t>
  </si>
  <si>
    <t>Zajišťování návratu dětí z ciziny</t>
  </si>
  <si>
    <t>IX. Poradenská a výchovná činnost</t>
  </si>
  <si>
    <t>Počet účastníků</t>
  </si>
  <si>
    <t>přednášek ve školách</t>
  </si>
  <si>
    <t>dalších akcí</t>
  </si>
  <si>
    <t>kurzů</t>
  </si>
  <si>
    <t>Číslo řádků</t>
  </si>
  <si>
    <t>Počet</t>
  </si>
  <si>
    <t>113a</t>
  </si>
  <si>
    <t>Poradenská činnost</t>
  </si>
  <si>
    <t>Příprava budoucích osvojitelů a pěstounů</t>
  </si>
  <si>
    <t>Kapacita</t>
  </si>
  <si>
    <t>Počet zařízení</t>
  </si>
  <si>
    <t>X. A Zařízení sociálně - právní ochrany k 31.12.</t>
  </si>
  <si>
    <t>Zařízení odbor.poradenství pro péči o děti</t>
  </si>
  <si>
    <t>Zařízení sociálně výchovné činnosti</t>
  </si>
  <si>
    <t>Zařízení pro děti vyžadující okamžitou pomoc</t>
  </si>
  <si>
    <t>Výchovně rekreační tábory</t>
  </si>
  <si>
    <t>Zařízení pro výkon PP</t>
  </si>
  <si>
    <t>Přestupku se dopustil</t>
  </si>
  <si>
    <t>rodič</t>
  </si>
  <si>
    <t>člen rodiny</t>
  </si>
  <si>
    <t>jiná osoba</t>
  </si>
  <si>
    <t>Kurátoři pro mládež</t>
  </si>
  <si>
    <t>základní</t>
  </si>
  <si>
    <t>SS sociálně právní</t>
  </si>
  <si>
    <t>jiné střední</t>
  </si>
  <si>
    <t>vyšší odborně-sociálně právní</t>
  </si>
  <si>
    <t>jiné vyšší odborné</t>
  </si>
  <si>
    <t>vysokoškolské</t>
  </si>
  <si>
    <t>vysokoškolské-sociálně právní</t>
  </si>
  <si>
    <t>Vzdělání zaměstnanců</t>
  </si>
  <si>
    <t>Ponechání dítěte bez dozoru (§28 odst.1c) zákona o přestupcích)</t>
  </si>
  <si>
    <t>Ponechání dítěte bez dozoru (§28 odst.1d) zákona o přestupcích)</t>
  </si>
  <si>
    <t>Nepodrobení se rozhodnutí orgánu SPO (§28 odst.1g) zákona o přestupcích)</t>
  </si>
  <si>
    <t>Zneužívání dítěte k fyzickým pracím (§28 odst.1f) zákona o přestupcích)</t>
  </si>
  <si>
    <t xml:space="preserve">Razítko </t>
  </si>
  <si>
    <t>Podpis vedoucího zpravodajské</t>
  </si>
  <si>
    <t>Výkaz sestavil</t>
  </si>
  <si>
    <t>Odesláno dne</t>
  </si>
  <si>
    <t>Telefon</t>
  </si>
  <si>
    <t>Linka</t>
  </si>
  <si>
    <t>jednotky</t>
  </si>
  <si>
    <t>Údaje se zjišťují pro potřebu MPSV,</t>
  </si>
  <si>
    <t xml:space="preserve">za rok </t>
  </si>
  <si>
    <t>z toho živých případů</t>
  </si>
  <si>
    <t>77a</t>
  </si>
  <si>
    <t>péče zařízení pro děti vyžadující okamžitou pomoc (§46, odst. 1 ZR)</t>
  </si>
  <si>
    <t>89a</t>
  </si>
  <si>
    <t>89b</t>
  </si>
  <si>
    <t xml:space="preserve">Pěstounská péče </t>
  </si>
  <si>
    <t>Poručenství</t>
  </si>
  <si>
    <t>Pěstounská péče a poručenství celkem</t>
  </si>
  <si>
    <t>z toho cizinec s hlášeným pobytem na území ČR</t>
  </si>
  <si>
    <t>Střídavá péče</t>
  </si>
  <si>
    <t>k 1. 1. sledovaného roku</t>
  </si>
  <si>
    <t>Nad jejichž výchovou byl stanoven dohled</t>
  </si>
  <si>
    <t>obcí</t>
  </si>
  <si>
    <t>OSPOD sleduje děti</t>
  </si>
  <si>
    <t>109d</t>
  </si>
  <si>
    <t>z toho majetkovým opatrovníkem</t>
  </si>
  <si>
    <t xml:space="preserve">Orgán sociálně právní ochrany ustanoven opatrovníkem </t>
  </si>
  <si>
    <t>Orgán sociálně právní ochrany ustanoven opatrovníkem podle §45 odst.2 TŘ</t>
  </si>
  <si>
    <t>Počet případů k 31.12.</t>
  </si>
  <si>
    <t>Jednání u jiných institucí, ve kterých sociální pracovníci zastupovali nezletilé dítě</t>
  </si>
  <si>
    <t>Vykonané návštěvy sociálních pracovníků v rodině</t>
  </si>
  <si>
    <t>Použití nepřiměřeného opatření vůči dítěti (§28 odst.1e) zákona o přestupcích)</t>
  </si>
  <si>
    <t>v rámci OSPOD</t>
  </si>
  <si>
    <t>mimo OSPOD</t>
  </si>
  <si>
    <t>OSPOD</t>
  </si>
  <si>
    <t>ČV 167/05 ze dne 25.10.2004</t>
  </si>
  <si>
    <t>v rámci Programu statistických zjišťování na rok 2005.</t>
  </si>
  <si>
    <t xml:space="preserve">Krajské úřady, statutární města a obce </t>
  </si>
  <si>
    <t>doručí po skončení roku výkaz do 15.2.2006 1x MPSV</t>
  </si>
  <si>
    <t>Email</t>
  </si>
  <si>
    <t>osvojení</t>
  </si>
  <si>
    <t>73a</t>
  </si>
  <si>
    <t>Počet evidovaných klientů</t>
  </si>
  <si>
    <t>Uložená výchovná opatření</t>
  </si>
  <si>
    <t>84a</t>
  </si>
  <si>
    <t>Pěstounská péče</t>
  </si>
  <si>
    <t>D. Žadatelé o náhradní rodinnou péči</t>
  </si>
  <si>
    <t>C. Počet dětí svěřených do péče v pěstounských rodinách</t>
  </si>
  <si>
    <t>7 a více</t>
  </si>
  <si>
    <t>Počet rodin</t>
  </si>
  <si>
    <t>99c</t>
  </si>
  <si>
    <t>V péči jiných fyzických osob než rodičů</t>
  </si>
  <si>
    <t>přeměna ochranné výchovy v ústavní výchovu</t>
  </si>
  <si>
    <t>178a</t>
  </si>
  <si>
    <t>179a</t>
  </si>
  <si>
    <t>180a</t>
  </si>
  <si>
    <t>XIII. Děti s nařízenou ústavní výchovou nebo uloženou ochrannou výchovou umístěné v ústavních zařízeních</t>
  </si>
  <si>
    <t>z toho ve sledovaném roce byla ukončena ÚV nebo OV z důvodu</t>
  </si>
  <si>
    <t>zletilosti</t>
  </si>
  <si>
    <t>umístění do NRP</t>
  </si>
  <si>
    <t>návratu do původní rodiny</t>
  </si>
  <si>
    <t>Počet umístěných dětí s nařízenou ÚV</t>
  </si>
  <si>
    <t>Počet umístěných dětí celkem</t>
  </si>
  <si>
    <t>Počet dětí umístěných s uloženou OV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</si>
  <si>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</si>
  <si>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</si>
  <si>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</si>
  <si>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</si>
  <si>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</si>
  <si>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</si>
  <si>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</si>
  <si>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</si>
  <si>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</si>
  <si>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 xml:space="preserve">Nahlášeno případů </t>
  </si>
  <si>
    <t xml:space="preserve">z toho </t>
  </si>
  <si>
    <t>do 1 roku</t>
  </si>
  <si>
    <t>od 1 roku do 3 let</t>
  </si>
  <si>
    <t>od 3 do 6 let</t>
  </si>
  <si>
    <t>od 6 do 15 let</t>
  </si>
  <si>
    <t>od 15 do 18 let</t>
  </si>
  <si>
    <t>ZP</t>
  </si>
  <si>
    <t>jednorázově</t>
  </si>
  <si>
    <t>opakovaně</t>
  </si>
  <si>
    <t>Oznamovatel</t>
  </si>
  <si>
    <t>matka</t>
  </si>
  <si>
    <t>otec</t>
  </si>
  <si>
    <t>dítě samo</t>
  </si>
  <si>
    <t>sourozenec</t>
  </si>
  <si>
    <t>jiný příbuzný</t>
  </si>
  <si>
    <t>cizí osoba</t>
  </si>
  <si>
    <t>zdrav. zařízení</t>
  </si>
  <si>
    <t>škola</t>
  </si>
  <si>
    <t>policie</t>
  </si>
  <si>
    <t>NNO</t>
  </si>
  <si>
    <t xml:space="preserve">anonym </t>
  </si>
  <si>
    <t xml:space="preserve">jiný </t>
  </si>
  <si>
    <t>Sociální prostředí dítěte</t>
  </si>
  <si>
    <t>úplná rodina</t>
  </si>
  <si>
    <t>neúplná rodina bez matky</t>
  </si>
  <si>
    <t>neúplná rodina bez otce</t>
  </si>
  <si>
    <t>doplněná rodina o matku</t>
  </si>
  <si>
    <t>doplněná rodina o otce</t>
  </si>
  <si>
    <t>náhradní rodina</t>
  </si>
  <si>
    <t>ústavní péče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</si>
  <si>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</si>
  <si>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</si>
  <si>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</si>
  <si>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</si>
  <si>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 xml:space="preserve">umístění dítěte do azylového centra </t>
  </si>
  <si>
    <t>umístění dítěte do ÚV</t>
  </si>
  <si>
    <t>umístění dítěte do NRP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</si>
  <si>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</si>
  <si>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</si>
  <si>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</si>
  <si>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</si>
  <si>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</si>
  <si>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</si>
  <si>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</si>
  <si>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</si>
  <si>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</si>
  <si>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</si>
  <si>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</si>
  <si>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>Zneužívající nebo týrající osoba</t>
  </si>
  <si>
    <t xml:space="preserve">oba rodiče </t>
  </si>
  <si>
    <t>partner matky</t>
  </si>
  <si>
    <t>partnerka otce</t>
  </si>
  <si>
    <t>prarodič</t>
  </si>
  <si>
    <t>nevlastní sourozenec</t>
  </si>
  <si>
    <t xml:space="preserve">Postih zneužívající nebo týrající osoby </t>
  </si>
  <si>
    <t>sankce v přestupk. řízení</t>
  </si>
  <si>
    <t>podnět na zahájení TS</t>
  </si>
  <si>
    <t>zahájeno TS</t>
  </si>
  <si>
    <t>odloženo TS</t>
  </si>
  <si>
    <t xml:space="preserve">odsouzení </t>
  </si>
  <si>
    <t>jiná zodpovědná osoba (učitel, vychovatel)</t>
  </si>
  <si>
    <t>Počet případů rodin zaevidovaných ve sledovaném roce</t>
  </si>
  <si>
    <t>počet zaměstnanců celkem</t>
  </si>
  <si>
    <t>181a</t>
  </si>
  <si>
    <t>z toho kumulovaná místa</t>
  </si>
  <si>
    <t>Poznámky:</t>
  </si>
  <si>
    <t>Popis chyby</t>
  </si>
  <si>
    <t>Řádek 71: Sloupec 4 by měl být roven nebo menší než sloupec 3.</t>
  </si>
  <si>
    <t>Řádek 73: Sloupec 2 musí být roven nebo menší než sloupec 1.</t>
  </si>
  <si>
    <t>Řádek 73a: Sloupec 2 musí být roven nebo menší než sloupec 1.</t>
  </si>
  <si>
    <t>Řádek 74: Sloupec 2 musí být roven nebo menší než sloupec 1.</t>
  </si>
  <si>
    <t>Řádek 75: Sloupec 2 musí být roven nebo menší než sloupec 1.</t>
  </si>
  <si>
    <t>Řádek 76: Sloupec 2 musí být roven nebo menší než sloupec 1.</t>
  </si>
  <si>
    <t>Řádek 77: Sloupec 2 musí být roven nebo menší než sloupec 1.</t>
  </si>
  <si>
    <t>Řádek 77a: Sloupec 2 musí být roven nebo menší než sloupec 1.</t>
  </si>
  <si>
    <t>Řádek 78: Sloupec 2 musí být roven nebo menší než sloupec 1.</t>
  </si>
  <si>
    <t>Řádek 79: Sloupec 4 musí být roven nebo vetší než sloupec 5.</t>
  </si>
  <si>
    <t>Řádek 79: Sloupec 2 musí být roven nebo vetší než sloupec 3.</t>
  </si>
  <si>
    <t>Řádek 79: Sloupec 1 se musí rovnat součtu sloupců 2 a 4.</t>
  </si>
  <si>
    <t>90a</t>
  </si>
  <si>
    <t>Řádek 81: Sloupec 4 by měl být roven nebo větší než sl. 5.</t>
  </si>
  <si>
    <t>Řádek 81: Součet sl. 2 a 4 musí být roven sl. 1.</t>
  </si>
  <si>
    <t>Řádek 82: Sloupec 4 by měl být roven nebo větší než sl. 5.</t>
  </si>
  <si>
    <t>Řádek 82: Sloupec 4 musí být roven sloupci 1.</t>
  </si>
  <si>
    <t>Řádek 83: Sloupec 4 by měl být roven nebo větší než sl. 5.</t>
  </si>
  <si>
    <t>Řádek 83: Součet sl. 2 a 4 musí být roven sl. 1.</t>
  </si>
  <si>
    <t>Řádek 84: Sloupec 4 by měl být roven nebo větší než sl. 5.</t>
  </si>
  <si>
    <t>Řádek 84: Součet sl. 2 a 4 musí být roven sl. 1.</t>
  </si>
  <si>
    <t>Řádek 84a: Sloupec 4 by měl být roven nebo větší než sl. 5.</t>
  </si>
  <si>
    <t>Řádek 84a: Součet sl. 2 a 4 musí být roven sl. 1.</t>
  </si>
  <si>
    <t>Řádek 85: Sloupec 4 by měl být roven nebo větší než sl. 5.</t>
  </si>
  <si>
    <t>Řádek 85: Součet sl. 2 a 4 musí být roven sl. 1.</t>
  </si>
  <si>
    <t>Řádek 86: Sloupec 4 by měl být roven nebo větší než sl. 5.</t>
  </si>
  <si>
    <t>Řádek 86: Součet sl. 2 a 4 musí být roven sl. 1.</t>
  </si>
  <si>
    <t>Řádek 88: Součet sloupců 1 až 7 musí být roven řádku 79, sl. 1.</t>
  </si>
  <si>
    <t>Řádek 89: Součet sloupců 1, 2 mínus součet sloupců 6, 7, 8 a 9 se musí rovnat sloupci 4</t>
  </si>
  <si>
    <t>Počet dětí v NRP k 1.1.</t>
  </si>
  <si>
    <t>Počet dětí v NRP k 31.12.</t>
  </si>
  <si>
    <t>z toho zrušená na návrh (podnět)</t>
  </si>
  <si>
    <t>Sloupec 1: Řádek 89 se musí rovnat součtu řádků 89a, 89b</t>
  </si>
  <si>
    <t>Sloupec 2: Řádek 89 se musí rovnat součtu řádků 89a, 89b</t>
  </si>
  <si>
    <t>Sloupec 3: Řádek 89 se musí rovnat součtu řádků 89a, 89b</t>
  </si>
  <si>
    <t>Sloupec 4: Řádek 89 se musí rovnat součtu řádků 89a, 89b</t>
  </si>
  <si>
    <t>Sloupec 5: Řádek 89 se musí rovnat součtu řádků 89a, 89b</t>
  </si>
  <si>
    <t>Sloupec 6: Řádek 89 se musí rovnat součtu řádků 89a, 89b</t>
  </si>
  <si>
    <t>Sloupec 7: Řádek 89 se musí rovnat součtu řádků 89a, 89b</t>
  </si>
  <si>
    <t>Sloupec 8: Řádek 89 se musí rovnat součtu řádků 89a, 89b</t>
  </si>
  <si>
    <t>Sloupec 9: Řádek 89 se musí rovnat součtu řádků 89a, 89b</t>
  </si>
  <si>
    <t>Řádek 89a: Součet sloupců 1, 2 mínus součet sloupců 6, 7, 8 a 9 se musí rovnat sloupci 4</t>
  </si>
  <si>
    <t>Řádek 89b: Součet sloupců 1, 2 mínus součet sloupců 6, 7, 8 a 9 se musí rovnat sloupci 4</t>
  </si>
  <si>
    <t>Řádek 89: Sloupec 3 musí být roven nebo menší než sloupec 2.</t>
  </si>
  <si>
    <t>Řádek 89a: Sloupec 3 musí být roven nebo menší než sloupec 2.</t>
  </si>
  <si>
    <t>Řádek 89b: Sloupec 3 musí být roven nebo menší než sloupec 2.</t>
  </si>
  <si>
    <t>Řádek 90: Součet sloupců 1 a 2 mínus sloupec 3 musí být roven sloupci 4.</t>
  </si>
  <si>
    <t>Sloupec 1: Řádek 96 se rovná součtu řádků 91 až 94 (vyjma ř. 91a)</t>
  </si>
  <si>
    <t>Sloupec 2: Řádek 96 se rovná součtu řádků 91 až 94 (vyjma ř. 91a)</t>
  </si>
  <si>
    <t>Sloupec 3: Řádek 96 se rovná součtu řádků 91 až 94 (vyjma ř. 91a)</t>
  </si>
  <si>
    <t>Sloupec 4: Řádek 96 se rovná součtu řádků 91 až 94 (vyjma ř. 91a)</t>
  </si>
  <si>
    <t>O něž ve věznici pečuje odsouzená nebo obviněná žena</t>
  </si>
  <si>
    <t>Řádek 109a musí být roven nebo menší než ř. 109.</t>
  </si>
  <si>
    <t xml:space="preserve">Součet řádků 106d a 106e by se měl rovnat řádku 106c. </t>
  </si>
  <si>
    <t>Zřizovatel</t>
  </si>
  <si>
    <t>krajský úřad</t>
  </si>
  <si>
    <t>obec</t>
  </si>
  <si>
    <t>nestátní organizace</t>
  </si>
  <si>
    <t xml:space="preserve">Součet řádků 112b, 112c, 112d by měl být roven nebo menší než řádek 112a. </t>
  </si>
  <si>
    <t>Řádek 114: Součet sloupců 4, 5 a 6 se musí rovnat sloupci 1.</t>
  </si>
  <si>
    <t>Řádek 115: Součet sloupců 4, 5 a 6 se musí rovnat sloupci 1.</t>
  </si>
  <si>
    <t>Řádek 116: Součet sloupců 4, 5 a 6 se musí rovnat sloupci 1.</t>
  </si>
  <si>
    <t>Řádek 117: Součet sloupců 4, 5 a 6 se musí rovnat sloupci 1.</t>
  </si>
  <si>
    <t>Řádek 118: Součet sloupců 4, 5 a 6 se musí rovnat sloupci 1.</t>
  </si>
  <si>
    <t>Řádek 172: Součet sloupců 2, 3 a 4 se musí rovnat sloupci 1.</t>
  </si>
  <si>
    <t>Řádek 173: Součet sloupců 2, 3 a 4 se musí rovnat sloupci 1.</t>
  </si>
  <si>
    <t>Řádek 174: Součet sloupců 2, 3 a 4 se musí rovnat sloupci 1.</t>
  </si>
  <si>
    <t>Řádek 175: Součet sloupců 2, 3 a 4 se musí rovnat sloupci 1.</t>
  </si>
  <si>
    <t>Řádek 176: Součet sloupců 2, 3 a 4 se musí rovnat sloupci 1.</t>
  </si>
  <si>
    <t>Sloupec 1: Řádek 181 se musí rovnat součtu řádků 177 až 180a.</t>
  </si>
  <si>
    <t>Sloupec 2: Řádek 181 se musí rovnat součtu řádků 177 až 180a.</t>
  </si>
  <si>
    <t>Sloupec 3: Řádek 181 se musí rovnat součtu řádků 177 až 180a.</t>
  </si>
  <si>
    <t>Řádek 181a musí být roven nebo menší než ř. 181.</t>
  </si>
  <si>
    <t>Sloupec 1: Řádek 184 se musí rovnat součtu řádků 182 až 183.</t>
  </si>
  <si>
    <t>Sloupec 2: Řádek 184 se musí rovnat součtu řádků 182 až 183.</t>
  </si>
  <si>
    <t>Sloupec 3: Řádek 184 se musí rovnat součtu řádků 182 až 183.</t>
  </si>
  <si>
    <t>XII. Stav zaměstnanců na OSPOD k 31.12.</t>
  </si>
  <si>
    <t>XI.B. Přestupky</t>
  </si>
  <si>
    <t>XI.A. Týrané a zneužívané děti</t>
  </si>
  <si>
    <t>XI.A. Pokračování oddílu - Týrané a zneužívané děti</t>
  </si>
  <si>
    <t>Řádek 156: Součet sloupců 1 až 5 se musí rovnat sloupci 6.</t>
  </si>
  <si>
    <t>Řádek 157: Součet sloupců 1 až 5 se musí rovnat sloupci 6.</t>
  </si>
  <si>
    <t>Řádek 158: Součet sloupců 1 až 5 se musí rovnat sloupci 6.</t>
  </si>
  <si>
    <t>Řádek 159: Součet sloupců 1 až 5 se musí rovnat sloupci 6.</t>
  </si>
  <si>
    <t>Řádek 160: Součet sloupců 1 až 5 se musí rovnat sloupci 6.</t>
  </si>
  <si>
    <t>Řádek 161: Součet sloupců 1 až 5 se musí rovnat sloupci 6.</t>
  </si>
  <si>
    <t>Řádek 162: Součet sloupců 1 až 5 se musí rovnat sloupci 6.</t>
  </si>
  <si>
    <t>Řádek 163: Součet sloupců 1 až 5 se musí rovnat sloupci 6.</t>
  </si>
  <si>
    <t>Řádek 164: Součet sloupců 1 až 5 se musí rovnat sloupci 6.</t>
  </si>
  <si>
    <t>Řádek 165: Součet sloupců 1 až 5 se musí rovnat sloupci 6.</t>
  </si>
  <si>
    <t>Řádek 166: Součet sloupců 1 až 5 se musí rovnat sloupci 6.</t>
  </si>
  <si>
    <t>Řádek 167: Součet sloupců 1 až 5 se musí rovnat sloupci 6.</t>
  </si>
  <si>
    <t>Řádek 168: Součet sloupců 1 až 5 se musí rovnat sloupci 6.</t>
  </si>
  <si>
    <t>Řádek 169: Součet sloupců 1 až 5 se musí rovnat sloupci 6.</t>
  </si>
  <si>
    <t>Řádek 170: Součet sloupců 1 až 5 se musí rovnat sloupci 6.</t>
  </si>
  <si>
    <t>Řádek 171: Součet sloupců 1 až 5 se musí rovnat sloupci 6.</t>
  </si>
  <si>
    <t>Počet klientů  /  účastníků</t>
  </si>
  <si>
    <t>1) součet sloupců 1, 3, 5, 7 a 9 se musí rovnat sl. 11</t>
  </si>
  <si>
    <t>2) součet řádků 119 až 126 se musí rovnat součtu řádků 127 až 138 v jednotlivých sloupcích</t>
  </si>
  <si>
    <t>3) součet řádků 119 až 126 se musí rovnat součtu řádků 139 až 145 v jednotlivých sloupcích</t>
  </si>
  <si>
    <t>Při vyplňování tabulky nutno dodržet tyto vztahy:</t>
  </si>
  <si>
    <t>Řádek 81: Sloupec 3 by měl být roven nebo menší než sl. 2.</t>
  </si>
  <si>
    <t>Řádek 83: Sloupec 3 by měl být roven nebo menší než sl. 2.</t>
  </si>
  <si>
    <t>Řádek 84: Sloupec 3 by měl být roven nebo menší než sl. 2.</t>
  </si>
  <si>
    <t>Řádek 84a: Sloupec 3 by měl být roven nebo menší než sl. 2.</t>
  </si>
  <si>
    <t>Řádek 85: Sloupec 3 by měl být roven nebo menší než sl. 2.</t>
  </si>
  <si>
    <t>Řádek 86: Sloupec 3 by měl být roven nebo menší než sl. 2.</t>
  </si>
  <si>
    <t>I. Počty evidovaných na oddělení sociálně právní ochrany</t>
  </si>
  <si>
    <t>ochranné výchovy (§ 22 zákona č. 218/2003 Sb.)</t>
  </si>
  <si>
    <t>celkem k 31. 12. sledovaného roku</t>
  </si>
  <si>
    <t>Počet dětí svěřených do pěstounské péče v rodině</t>
  </si>
  <si>
    <t xml:space="preserve">Ochrana důvěrnosti údajů je zaručena zákonem </t>
  </si>
  <si>
    <t>za ochranu důvěrnosti údajů zodpovídá MPSV.</t>
  </si>
  <si>
    <t>Zánik pěstounské péče a poručenství</t>
  </si>
  <si>
    <t>prodloužení ústavní výchovy100</t>
  </si>
  <si>
    <t>ok</t>
  </si>
  <si>
    <t/>
  </si>
  <si>
    <t>SUMÁŘ - ČESKÁ REPUBLIKA 2005</t>
  </si>
  <si>
    <t>Část případů na řádcích 125 - 126 : k datu vyplňování výkazu příslušnými obcemi nebylo dosud známo, zde se jednalo o jednorázové / opakované zneužívání.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</si>
</sst>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b/>
      <sz val="13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3"/>
      <name val="Times New Roman CE"/>
      <family val="1"/>
    </font>
    <font>
      <sz val="9"/>
      <name val="Arial CE"/>
      <family val="0"/>
    </font>
    <font>
      <sz val="8"/>
      <name val="Times New Roman CE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name val="Arial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7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right" vertical="center"/>
      <protection/>
    </xf>
    <xf numFmtId="0" fontId="1" fillId="2" borderId="0" xfId="0" applyFont="1" applyFill="1" applyAlignment="1" applyProtection="1">
      <alignment horizontal="centerContinuous" vertical="center"/>
      <protection/>
    </xf>
    <xf numFmtId="0" fontId="1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top"/>
      <protection/>
    </xf>
    <xf numFmtId="0" fontId="2" fillId="2" borderId="0" xfId="0" applyFont="1" applyFill="1" applyAlignment="1" applyProtection="1">
      <alignment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left" vertical="center" wrapText="1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2" borderId="4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7" fillId="2" borderId="3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right" vertical="center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left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9" fillId="2" borderId="13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 applyProtection="1">
      <alignment/>
      <protection/>
    </xf>
    <xf numFmtId="0" fontId="13" fillId="2" borderId="4" xfId="0" applyFont="1" applyFill="1" applyBorder="1" applyAlignment="1" applyProtection="1">
      <alignment horizontal="center" vertical="center" wrapText="1"/>
      <protection/>
    </xf>
    <xf numFmtId="0" fontId="13" fillId="2" borderId="10" xfId="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center" vertical="center"/>
      <protection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vertical="center"/>
      <protection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13" fillId="3" borderId="13" xfId="0" applyFont="1" applyFill="1" applyBorder="1" applyAlignment="1" applyProtection="1">
      <alignment horizontal="center" vertical="center"/>
      <protection/>
    </xf>
    <xf numFmtId="0" fontId="9" fillId="3" borderId="13" xfId="0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shrinkToFi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wrapText="1"/>
      <protection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left" vertical="center"/>
      <protection/>
    </xf>
    <xf numFmtId="0" fontId="18" fillId="2" borderId="0" xfId="0" applyFont="1" applyFill="1" applyBorder="1" applyAlignment="1" applyProtection="1">
      <alignment horizontal="center" wrapText="1"/>
      <protection/>
    </xf>
    <xf numFmtId="0" fontId="0" fillId="2" borderId="0" xfId="0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wrapText="1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8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wrapText="1"/>
      <protection/>
    </xf>
    <xf numFmtId="0" fontId="4" fillId="2" borderId="1" xfId="0" applyFont="1" applyFill="1" applyBorder="1" applyAlignment="1" applyProtection="1">
      <alignment wrapText="1"/>
      <protection/>
    </xf>
    <xf numFmtId="0" fontId="19" fillId="2" borderId="1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vertical="center" wrapText="1"/>
      <protection/>
    </xf>
    <xf numFmtId="0" fontId="19" fillId="2" borderId="1" xfId="0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/>
    </xf>
    <xf numFmtId="0" fontId="14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left" vertical="center" wrapText="1"/>
      <protection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 applyProtection="1">
      <alignment/>
      <protection/>
    </xf>
    <xf numFmtId="0" fontId="18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20" fillId="2" borderId="0" xfId="0" applyFont="1" applyFill="1" applyAlignment="1" applyProtection="1">
      <alignment vertical="center"/>
      <protection/>
    </xf>
    <xf numFmtId="0" fontId="19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1" fillId="2" borderId="0" xfId="0" applyFont="1" applyFill="1" applyBorder="1" applyAlignment="1" applyProtection="1">
      <alignment horizontal="left" wrapText="1"/>
      <protection/>
    </xf>
    <xf numFmtId="0" fontId="13" fillId="2" borderId="1" xfId="0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wrapText="1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7" fillId="2" borderId="14" xfId="0" applyFont="1" applyFill="1" applyBorder="1" applyAlignment="1">
      <alignment/>
    </xf>
    <xf numFmtId="0" fontId="13" fillId="2" borderId="14" xfId="0" applyFont="1" applyFill="1" applyBorder="1" applyAlignment="1">
      <alignment/>
    </xf>
    <xf numFmtId="0" fontId="15" fillId="2" borderId="14" xfId="0" applyFont="1" applyFill="1" applyBorder="1" applyAlignment="1">
      <alignment/>
    </xf>
    <xf numFmtId="0" fontId="16" fillId="2" borderId="14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0" xfId="0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  <protection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/>
    </xf>
    <xf numFmtId="0" fontId="7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>
      <alignment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3" fillId="2" borderId="1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vertical="center"/>
    </xf>
    <xf numFmtId="0" fontId="13" fillId="2" borderId="15" xfId="0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left" vertical="top" wrapText="1"/>
      <protection/>
    </xf>
    <xf numFmtId="0" fontId="0" fillId="3" borderId="0" xfId="0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2" borderId="0" xfId="0" applyFont="1" applyFill="1" applyBorder="1" applyAlignment="1" applyProtection="1">
      <alignment vertical="center" wrapText="1"/>
      <protection/>
    </xf>
    <xf numFmtId="0" fontId="13" fillId="2" borderId="0" xfId="0" applyFont="1" applyFill="1" applyBorder="1" applyAlignment="1" applyProtection="1">
      <alignment vertical="center" wrapText="1"/>
      <protection/>
    </xf>
    <xf numFmtId="0" fontId="7" fillId="2" borderId="0" xfId="0" applyFont="1" applyFill="1" applyBorder="1" applyAlignment="1" applyProtection="1">
      <alignment vertical="center" wrapText="1"/>
      <protection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/>
    </xf>
    <xf numFmtId="0" fontId="10" fillId="2" borderId="6" xfId="0" applyFont="1" applyFill="1" applyBorder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6" xfId="0" applyFont="1" applyBorder="1" applyAlignment="1" applyProtection="1">
      <alignment horizontal="left"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14" fillId="4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1" fillId="2" borderId="19" xfId="0" applyFont="1" applyFill="1" applyBorder="1" applyAlignment="1" applyProtection="1">
      <alignment horizontal="center"/>
      <protection/>
    </xf>
    <xf numFmtId="0" fontId="1" fillId="2" borderId="20" xfId="0" applyFont="1" applyFill="1" applyBorder="1" applyAlignment="1" applyProtection="1">
      <alignment horizontal="center"/>
      <protection/>
    </xf>
    <xf numFmtId="0" fontId="5" fillId="2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1" fillId="3" borderId="23" xfId="0" applyNumberFormat="1" applyFont="1" applyFill="1" applyBorder="1" applyAlignment="1" applyProtection="1">
      <alignment horizontal="center"/>
      <protection locked="0"/>
    </xf>
    <xf numFmtId="49" fontId="1" fillId="3" borderId="2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25" xfId="0" applyFont="1" applyFill="1" applyBorder="1" applyAlignment="1" applyProtection="1">
      <alignment horizontal="center" vertical="center"/>
      <protection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6" xfId="0" applyFont="1" applyBorder="1" applyAlignment="1" applyProtection="1">
      <alignment horizontal="left" vertical="center" wrapText="1"/>
      <protection/>
    </xf>
    <xf numFmtId="0" fontId="4" fillId="2" borderId="5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20" fillId="2" borderId="7" xfId="0" applyFont="1" applyFill="1" applyBorder="1" applyAlignment="1" applyProtection="1">
      <alignment horizontal="left"/>
      <protection/>
    </xf>
    <xf numFmtId="0" fontId="14" fillId="0" borderId="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2" borderId="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2" borderId="3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 wrapText="1"/>
      <protection/>
    </xf>
    <xf numFmtId="0" fontId="13" fillId="2" borderId="4" xfId="0" applyFont="1" applyFill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13" fillId="2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3" fillId="2" borderId="2" xfId="0" applyFont="1" applyFill="1" applyBorder="1" applyAlignment="1" applyProtection="1">
      <alignment horizontal="center" vertical="center" wrapText="1"/>
      <protection/>
    </xf>
    <xf numFmtId="0" fontId="13" fillId="2" borderId="26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/>
      <protection/>
    </xf>
    <xf numFmtId="0" fontId="9" fillId="0" borderId="6" xfId="0" applyFont="1" applyBorder="1" applyAlignment="1">
      <alignment horizontal="center" vertical="center"/>
    </xf>
    <xf numFmtId="0" fontId="13" fillId="2" borderId="1" xfId="0" applyFont="1" applyFill="1" applyBorder="1" applyAlignment="1" applyProtection="1">
      <alignment vertical="center" wrapText="1"/>
      <protection/>
    </xf>
    <xf numFmtId="0" fontId="13" fillId="2" borderId="3" xfId="0" applyFont="1" applyFill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13" fillId="2" borderId="14" xfId="0" applyFont="1" applyFill="1" applyBorder="1" applyAlignment="1" applyProtection="1">
      <alignment horizontal="left" vertical="center" wrapText="1"/>
      <protection/>
    </xf>
    <xf numFmtId="0" fontId="13" fillId="2" borderId="6" xfId="0" applyFont="1" applyFill="1" applyBorder="1" applyAlignment="1" applyProtection="1">
      <alignment horizontal="left" vertical="center" wrapText="1"/>
      <protection/>
    </xf>
    <xf numFmtId="0" fontId="13" fillId="2" borderId="14" xfId="0" applyFont="1" applyFill="1" applyBorder="1" applyAlignment="1" applyProtection="1">
      <alignment horizontal="center" vertical="center" wrapText="1"/>
      <protection/>
    </xf>
    <xf numFmtId="0" fontId="13" fillId="2" borderId="6" xfId="0" applyFont="1" applyFill="1" applyBorder="1" applyAlignment="1" applyProtection="1">
      <alignment horizontal="center" vertical="center" wrapText="1"/>
      <protection/>
    </xf>
    <xf numFmtId="0" fontId="13" fillId="2" borderId="3" xfId="0" applyFont="1" applyFill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0" fontId="9" fillId="0" borderId="6" xfId="0" applyFont="1" applyBorder="1" applyAlignment="1" applyProtection="1">
      <alignment vertical="center" wrapText="1"/>
      <protection/>
    </xf>
    <xf numFmtId="0" fontId="13" fillId="2" borderId="1" xfId="0" applyFont="1" applyFill="1" applyBorder="1" applyAlignment="1" applyProtection="1">
      <alignment vertical="center"/>
      <protection/>
    </xf>
    <xf numFmtId="0" fontId="13" fillId="2" borderId="14" xfId="0" applyFont="1" applyFill="1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3" fillId="2" borderId="7" xfId="0" applyFont="1" applyFill="1" applyBorder="1" applyAlignment="1" applyProtection="1">
      <alignment horizontal="center" vertical="center" wrapText="1"/>
      <protection/>
    </xf>
    <xf numFmtId="0" fontId="13" fillId="2" borderId="8" xfId="0" applyFont="1" applyFill="1" applyBorder="1" applyAlignment="1" applyProtection="1">
      <alignment horizontal="center" vertical="center" wrapText="1"/>
      <protection/>
    </xf>
    <xf numFmtId="0" fontId="13" fillId="2" borderId="12" xfId="0" applyFont="1" applyFill="1" applyBorder="1" applyAlignment="1" applyProtection="1">
      <alignment horizontal="center" vertical="center" wrapText="1"/>
      <protection/>
    </xf>
    <xf numFmtId="0" fontId="13" fillId="2" borderId="11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27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13" fillId="2" borderId="25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/>
    </xf>
    <xf numFmtId="0" fontId="13" fillId="2" borderId="25" xfId="0" applyFont="1" applyFill="1" applyBorder="1" applyAlignment="1" applyProtection="1">
      <alignment horizontal="center" vertical="center" wrapText="1"/>
      <protection/>
    </xf>
    <xf numFmtId="0" fontId="9" fillId="0" borderId="6" xfId="0" applyFont="1" applyBorder="1" applyAlignment="1" applyProtection="1">
      <alignment horizontal="center" vertical="center" wrapText="1"/>
      <protection/>
    </xf>
    <xf numFmtId="0" fontId="9" fillId="2" borderId="3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ill="1" applyBorder="1" applyAlignment="1" applyProtection="1">
      <alignment horizontal="left" vertical="top" wrapText="1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9" fillId="0" borderId="1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1" xfId="0" applyFont="1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vertical="top"/>
      <protection/>
    </xf>
    <xf numFmtId="0" fontId="4" fillId="0" borderId="26" xfId="0" applyFont="1" applyBorder="1" applyAlignment="1" applyProtection="1">
      <alignment vertical="top"/>
      <protection/>
    </xf>
    <xf numFmtId="0" fontId="4" fillId="0" borderId="13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 wrapText="1"/>
      <protection/>
    </xf>
    <xf numFmtId="0" fontId="4" fillId="2" borderId="6" xfId="0" applyFont="1" applyFill="1" applyBorder="1" applyAlignment="1" applyProtection="1">
      <alignment vertical="center" wrapText="1"/>
      <protection/>
    </xf>
    <xf numFmtId="0" fontId="4" fillId="2" borderId="2" xfId="0" applyFont="1" applyFill="1" applyBorder="1" applyAlignment="1" applyProtection="1">
      <alignment vertical="center" wrapText="1"/>
      <protection/>
    </xf>
    <xf numFmtId="0" fontId="4" fillId="2" borderId="13" xfId="0" applyFont="1" applyFill="1" applyBorder="1" applyAlignment="1" applyProtection="1">
      <alignment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9" xfId="0" applyFont="1" applyFill="1" applyBorder="1" applyAlignment="1" applyProtection="1">
      <alignment horizontal="left"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4" fillId="2" borderId="11" xfId="0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wrapText="1"/>
      <protection/>
    </xf>
    <xf numFmtId="0" fontId="0" fillId="0" borderId="7" xfId="0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4" fillId="2" borderId="14" xfId="0" applyFont="1" applyFill="1" applyBorder="1" applyAlignment="1" applyProtection="1">
      <alignment horizontal="left" vertical="center" wrapText="1"/>
      <protection/>
    </xf>
    <xf numFmtId="0" fontId="4" fillId="2" borderId="6" xfId="0" applyFont="1" applyFill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7" fillId="3" borderId="18" xfId="0" applyFont="1" applyFill="1" applyBorder="1" applyAlignment="1" applyProtection="1">
      <alignment vertical="center" wrapText="1"/>
      <protection locked="0"/>
    </xf>
    <xf numFmtId="0" fontId="0" fillId="3" borderId="16" xfId="0" applyFill="1" applyBorder="1" applyAlignment="1" applyProtection="1">
      <alignment vertical="center" wrapText="1"/>
      <protection locked="0"/>
    </xf>
    <xf numFmtId="0" fontId="0" fillId="3" borderId="17" xfId="0" applyFill="1" applyBorder="1" applyAlignment="1" applyProtection="1">
      <alignment vertical="center" wrapText="1"/>
      <protection locked="0"/>
    </xf>
    <xf numFmtId="0" fontId="17" fillId="2" borderId="4" xfId="0" applyFont="1" applyFill="1" applyBorder="1" applyAlignment="1" applyProtection="1">
      <alignment horizontal="left" vertical="top" wrapText="1"/>
      <protection/>
    </xf>
    <xf numFmtId="0" fontId="14" fillId="0" borderId="8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4" fillId="2" borderId="4" xfId="0" applyFont="1" applyFill="1" applyBorder="1" applyAlignment="1" applyProtection="1">
      <alignment horizontal="left" vertical="top" wrapText="1"/>
      <protection/>
    </xf>
    <xf numFmtId="0" fontId="7" fillId="2" borderId="8" xfId="0" applyFont="1" applyFill="1" applyBorder="1" applyAlignment="1" applyProtection="1">
      <alignment horizontal="left" vertical="top" wrapText="1"/>
      <protection/>
    </xf>
    <xf numFmtId="0" fontId="7" fillId="2" borderId="10" xfId="0" applyFont="1" applyFill="1" applyBorder="1" applyAlignment="1" applyProtection="1">
      <alignment horizontal="left" vertical="top" wrapText="1"/>
      <protection/>
    </xf>
    <xf numFmtId="0" fontId="7" fillId="2" borderId="11" xfId="0" applyFont="1" applyFill="1" applyBorder="1" applyAlignment="1" applyProtection="1">
      <alignment horizontal="left" vertical="top" wrapText="1"/>
      <protection/>
    </xf>
    <xf numFmtId="0" fontId="0" fillId="2" borderId="8" xfId="0" applyFill="1" applyBorder="1" applyAlignment="1" applyProtection="1">
      <alignment horizontal="left" vertical="top" wrapText="1"/>
      <protection/>
    </xf>
    <xf numFmtId="0" fontId="0" fillId="2" borderId="5" xfId="0" applyFill="1" applyBorder="1" applyAlignment="1" applyProtection="1">
      <alignment horizontal="left" vertical="top" wrapText="1"/>
      <protection/>
    </xf>
    <xf numFmtId="0" fontId="0" fillId="2" borderId="9" xfId="0" applyFill="1" applyBorder="1" applyAlignment="1" applyProtection="1">
      <alignment horizontal="left" vertical="top" wrapText="1"/>
      <protection/>
    </xf>
    <xf numFmtId="0" fontId="0" fillId="2" borderId="10" xfId="0" applyFill="1" applyBorder="1" applyAlignment="1" applyProtection="1">
      <alignment horizontal="left" vertical="top" wrapText="1"/>
      <protection/>
    </xf>
    <xf numFmtId="0" fontId="0" fillId="2" borderId="11" xfId="0" applyFill="1" applyBorder="1" applyAlignment="1" applyProtection="1">
      <alignment horizontal="left" vertical="top" wrapText="1"/>
      <protection/>
    </xf>
    <xf numFmtId="0" fontId="1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0" fontId="13" fillId="2" borderId="36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38" xfId="0" applyFont="1" applyFill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2" borderId="26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13" fillId="2" borderId="39" xfId="0" applyFont="1" applyFill="1" applyBorder="1" applyAlignment="1">
      <alignment vertical="center" wrapText="1"/>
    </xf>
    <xf numFmtId="0" fontId="7" fillId="2" borderId="40" xfId="0" applyFont="1" applyFill="1" applyBorder="1" applyAlignment="1">
      <alignment vertical="center" wrapText="1"/>
    </xf>
    <xf numFmtId="0" fontId="13" fillId="0" borderId="18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1" fillId="3" borderId="10" xfId="17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14" fontId="4" fillId="3" borderId="5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vertical="center" wrapText="1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4"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5"/>
  <sheetViews>
    <sheetView showGridLines="0" tabSelected="1" workbookViewId="0" topLeftCell="A13">
      <selection activeCell="I32" sqref="I32"/>
    </sheetView>
  </sheetViews>
  <sheetFormatPr defaultColWidth="9.00390625" defaultRowHeight="12.75" zeroHeight="1"/>
  <cols>
    <col min="1" max="1" width="1.75390625" style="5" customWidth="1"/>
    <col min="2" max="2" width="12.25390625" style="7" customWidth="1"/>
    <col min="3" max="4" width="6.25390625" style="7" customWidth="1"/>
    <col min="5" max="5" width="6.75390625" style="13" customWidth="1"/>
    <col min="6" max="6" width="15.25390625" style="13" customWidth="1"/>
    <col min="7" max="7" width="8.375" style="13" customWidth="1"/>
    <col min="8" max="8" width="7.875" style="13" customWidth="1"/>
    <col min="9" max="9" width="16.25390625" style="13" customWidth="1"/>
    <col min="10" max="10" width="15.25390625" style="7" customWidth="1"/>
    <col min="11" max="11" width="4.625" style="7" customWidth="1"/>
    <col min="12" max="12" width="7.00390625" style="7" customWidth="1"/>
    <col min="13" max="13" width="26.25390625" style="7" customWidth="1"/>
    <col min="14" max="14" width="1.75390625" style="5" customWidth="1"/>
    <col min="15" max="17" width="3.25390625" style="5" hidden="1" customWidth="1"/>
    <col min="18" max="16384" width="0" style="5" hidden="1" customWidth="1"/>
  </cols>
  <sheetData>
    <row r="1" ht="9.75" customHeight="1" thickBot="1"/>
    <row r="2" spans="2:13" ht="15.75" thickBot="1" thickTop="1">
      <c r="B2" s="1" t="s">
        <v>0</v>
      </c>
      <c r="C2" s="14"/>
      <c r="D2" s="14"/>
      <c r="E2" s="15"/>
      <c r="F2" s="15"/>
      <c r="G2" s="15"/>
      <c r="H2" s="15"/>
      <c r="I2" s="229" t="s">
        <v>33</v>
      </c>
      <c r="J2" s="230"/>
      <c r="K2" s="108"/>
      <c r="L2" s="108"/>
      <c r="M2" s="108"/>
    </row>
    <row r="3" spans="2:13" ht="13.5" thickTop="1">
      <c r="B3" s="1" t="s">
        <v>1</v>
      </c>
      <c r="C3" s="14"/>
      <c r="D3" s="14"/>
      <c r="E3" s="15"/>
      <c r="F3" s="15"/>
      <c r="G3" s="15"/>
      <c r="H3" s="16"/>
      <c r="I3" s="16"/>
      <c r="J3" s="16"/>
      <c r="K3" s="16"/>
      <c r="L3" s="16"/>
      <c r="M3" s="16"/>
    </row>
    <row r="4" spans="2:13" ht="13.5" thickBot="1">
      <c r="B4" s="2"/>
      <c r="C4" s="14"/>
      <c r="D4" s="14"/>
      <c r="E4" s="15"/>
      <c r="F4" s="15"/>
      <c r="G4" s="15"/>
      <c r="H4" s="15"/>
      <c r="I4" s="15"/>
      <c r="J4" s="14"/>
      <c r="K4" s="14"/>
      <c r="L4" s="14"/>
      <c r="M4" s="14"/>
    </row>
    <row r="5" spans="2:13" ht="13.5" thickTop="1">
      <c r="B5" s="1" t="s">
        <v>211</v>
      </c>
      <c r="C5" s="14"/>
      <c r="D5" s="14"/>
      <c r="E5" s="15"/>
      <c r="F5" s="15"/>
      <c r="G5" s="15"/>
      <c r="H5" s="15"/>
      <c r="I5" s="227" t="s">
        <v>4</v>
      </c>
      <c r="J5" s="228"/>
      <c r="K5" s="17"/>
      <c r="L5" s="17"/>
      <c r="M5" s="17"/>
    </row>
    <row r="6" spans="2:13" ht="13.5" thickBot="1">
      <c r="B6" s="1" t="s">
        <v>212</v>
      </c>
      <c r="C6" s="14"/>
      <c r="D6" s="14"/>
      <c r="E6" s="15"/>
      <c r="F6" s="15"/>
      <c r="G6" s="15"/>
      <c r="H6" s="17"/>
      <c r="I6" s="234" t="s">
        <v>433</v>
      </c>
      <c r="J6" s="235"/>
      <c r="K6" s="115"/>
      <c r="L6" s="115"/>
      <c r="M6" s="115"/>
    </row>
    <row r="7" spans="2:13" ht="13.5" thickTop="1">
      <c r="B7" s="14"/>
      <c r="C7" s="14"/>
      <c r="D7" s="14"/>
      <c r="E7" s="15"/>
      <c r="F7" s="15"/>
      <c r="G7" s="15"/>
      <c r="H7" s="15"/>
      <c r="I7" s="15"/>
      <c r="J7" s="14"/>
      <c r="K7" s="14"/>
      <c r="L7" s="14"/>
      <c r="M7" s="14"/>
    </row>
    <row r="8" spans="2:13" ht="12.75">
      <c r="B8" s="10" t="s">
        <v>213</v>
      </c>
      <c r="C8" s="14"/>
      <c r="D8" s="14"/>
      <c r="E8" s="15"/>
      <c r="F8" s="15"/>
      <c r="G8" s="18" t="s">
        <v>11</v>
      </c>
      <c r="H8" s="218" t="s">
        <v>434</v>
      </c>
      <c r="I8" s="214"/>
      <c r="J8" s="214"/>
      <c r="K8" s="116"/>
      <c r="L8" s="116"/>
      <c r="M8" s="116"/>
    </row>
    <row r="9" spans="2:13" ht="12.75">
      <c r="B9" s="10" t="s">
        <v>214</v>
      </c>
      <c r="C9" s="14"/>
      <c r="D9" s="14"/>
      <c r="E9" s="15"/>
      <c r="F9" s="15"/>
      <c r="G9" s="15"/>
      <c r="H9" s="15"/>
      <c r="I9" s="15"/>
      <c r="J9" s="14"/>
      <c r="K9" s="14"/>
      <c r="L9" s="14"/>
      <c r="M9" s="14"/>
    </row>
    <row r="10" spans="2:13" ht="12.75">
      <c r="B10" s="10"/>
      <c r="C10" s="14"/>
      <c r="D10" s="14"/>
      <c r="E10" s="15"/>
      <c r="F10" s="15"/>
      <c r="G10" s="15"/>
      <c r="H10" s="15"/>
      <c r="I10" s="15"/>
      <c r="J10" s="14"/>
      <c r="K10" s="14"/>
      <c r="L10" s="14"/>
      <c r="M10" s="14"/>
    </row>
    <row r="11" spans="2:13" ht="12.75">
      <c r="B11" s="14"/>
      <c r="C11" s="14"/>
      <c r="D11" s="14"/>
      <c r="E11" s="15"/>
      <c r="F11" s="15"/>
      <c r="G11" s="15"/>
      <c r="H11" s="15"/>
      <c r="I11" s="15"/>
      <c r="J11" s="14"/>
      <c r="K11" s="14"/>
      <c r="L11" s="14"/>
      <c r="M11" s="14"/>
    </row>
    <row r="12" spans="2:13" ht="12.75">
      <c r="B12" s="10" t="s">
        <v>428</v>
      </c>
      <c r="C12" s="14"/>
      <c r="D12" s="14"/>
      <c r="E12" s="15"/>
      <c r="F12" s="15"/>
      <c r="G12" s="15"/>
      <c r="H12" s="15"/>
      <c r="I12" s="15"/>
      <c r="J12" s="14"/>
      <c r="K12" s="14"/>
      <c r="L12" s="14"/>
      <c r="M12" s="14"/>
    </row>
    <row r="13" spans="2:13" ht="12.75">
      <c r="B13" s="10" t="s">
        <v>2</v>
      </c>
      <c r="C13" s="14"/>
      <c r="D13" s="14"/>
      <c r="E13" s="15"/>
      <c r="F13" s="15"/>
      <c r="G13" s="15"/>
      <c r="H13" s="15"/>
      <c r="I13" s="15"/>
      <c r="J13" s="14"/>
      <c r="K13" s="14"/>
      <c r="L13" s="14"/>
      <c r="M13" s="14"/>
    </row>
    <row r="14" spans="2:13" ht="12.75">
      <c r="B14" s="10" t="s">
        <v>3</v>
      </c>
      <c r="C14" s="14"/>
      <c r="D14" s="14"/>
      <c r="E14" s="15"/>
      <c r="F14" s="15"/>
      <c r="G14" s="15"/>
      <c r="H14" s="15"/>
      <c r="I14" s="15"/>
      <c r="J14" s="14"/>
      <c r="K14" s="14"/>
      <c r="L14" s="14"/>
      <c r="M14" s="14"/>
    </row>
    <row r="15" spans="2:13" ht="12.75">
      <c r="B15" s="10" t="s">
        <v>184</v>
      </c>
      <c r="C15" s="14"/>
      <c r="D15" s="14"/>
      <c r="E15" s="15"/>
      <c r="F15" s="15"/>
      <c r="G15" s="15"/>
      <c r="H15" s="15"/>
      <c r="I15" s="15"/>
      <c r="J15" s="14"/>
      <c r="K15" s="14"/>
      <c r="L15" s="14"/>
      <c r="M15" s="14"/>
    </row>
    <row r="16" spans="2:13" ht="12.75">
      <c r="B16" s="10" t="s">
        <v>429</v>
      </c>
      <c r="C16" s="14"/>
      <c r="D16" s="14"/>
      <c r="E16" s="15"/>
      <c r="F16" s="15"/>
      <c r="G16" s="15"/>
      <c r="H16" s="15"/>
      <c r="I16" s="15"/>
      <c r="J16" s="14"/>
      <c r="K16" s="14"/>
      <c r="L16" s="14"/>
      <c r="M16" s="14"/>
    </row>
    <row r="17" spans="2:13" ht="44.25" customHeight="1">
      <c r="B17" s="14"/>
      <c r="C17" s="14"/>
      <c r="D17" s="14"/>
      <c r="E17" s="15"/>
      <c r="F17" s="15"/>
      <c r="G17" s="15"/>
      <c r="H17" s="15"/>
      <c r="I17" s="15"/>
      <c r="J17" s="14"/>
      <c r="K17" s="14"/>
      <c r="L17" s="14"/>
      <c r="M17" s="14"/>
    </row>
    <row r="18" spans="2:15" ht="16.5">
      <c r="B18" s="236" t="s">
        <v>12</v>
      </c>
      <c r="C18" s="237"/>
      <c r="D18" s="237"/>
      <c r="E18" s="237"/>
      <c r="F18" s="237"/>
      <c r="G18" s="237"/>
      <c r="H18" s="237"/>
      <c r="I18" s="237"/>
      <c r="J18" s="237"/>
      <c r="K18" s="19"/>
      <c r="L18" s="19"/>
      <c r="M18" s="19"/>
      <c r="N18" s="20"/>
      <c r="O18" s="20"/>
    </row>
    <row r="19" spans="2:14" ht="16.5">
      <c r="B19" s="236" t="s">
        <v>13</v>
      </c>
      <c r="C19" s="237"/>
      <c r="D19" s="237"/>
      <c r="E19" s="237"/>
      <c r="F19" s="237"/>
      <c r="G19" s="237"/>
      <c r="H19" s="237"/>
      <c r="I19" s="237"/>
      <c r="J19" s="237"/>
      <c r="K19" s="21"/>
      <c r="L19" s="21"/>
      <c r="M19" s="21"/>
      <c r="N19" s="20"/>
    </row>
    <row r="20" spans="2:14" ht="16.5">
      <c r="B20" s="236"/>
      <c r="C20" s="237"/>
      <c r="D20" s="237"/>
      <c r="E20" s="237"/>
      <c r="F20" s="237"/>
      <c r="G20" s="237"/>
      <c r="H20" s="237"/>
      <c r="I20" s="237"/>
      <c r="J20" s="237"/>
      <c r="K20" s="21"/>
      <c r="L20" s="112"/>
      <c r="M20" s="112"/>
      <c r="N20" s="20"/>
    </row>
    <row r="21" spans="2:13" ht="16.5">
      <c r="B21" s="33"/>
      <c r="C21" s="37"/>
      <c r="D21" s="37"/>
      <c r="E21" s="37"/>
      <c r="F21" s="38" t="s">
        <v>185</v>
      </c>
      <c r="G21" s="41">
        <v>2005</v>
      </c>
      <c r="H21" s="37"/>
      <c r="I21" s="37"/>
      <c r="J21" s="37"/>
      <c r="K21" s="37"/>
      <c r="L21" s="113"/>
      <c r="M21" s="113"/>
    </row>
    <row r="22" spans="2:13" s="22" customFormat="1" ht="20.25" customHeight="1">
      <c r="B22" s="23" t="s">
        <v>424</v>
      </c>
      <c r="C22" s="14"/>
      <c r="D22" s="14"/>
      <c r="E22" s="15"/>
      <c r="F22" s="15"/>
      <c r="G22" s="15"/>
      <c r="H22" s="15"/>
      <c r="I22" s="15"/>
      <c r="J22" s="14"/>
      <c r="K22" s="14"/>
      <c r="L22" s="117"/>
      <c r="M22" s="121" t="s">
        <v>316</v>
      </c>
    </row>
    <row r="23" spans="2:13" ht="36">
      <c r="B23" s="215" t="s">
        <v>5</v>
      </c>
      <c r="C23" s="215"/>
      <c r="D23" s="215"/>
      <c r="E23" s="6" t="s">
        <v>8</v>
      </c>
      <c r="F23" s="6" t="s">
        <v>14</v>
      </c>
      <c r="G23" s="226" t="s">
        <v>311</v>
      </c>
      <c r="H23" s="219"/>
      <c r="I23" s="6" t="s">
        <v>15</v>
      </c>
      <c r="J23" s="6" t="s">
        <v>186</v>
      </c>
      <c r="K23" s="91"/>
      <c r="L23" s="122" t="str">
        <f>IF(J25&lt;=I25,"ok","chyba")</f>
        <v>ok</v>
      </c>
      <c r="M23" s="123" t="s">
        <v>317</v>
      </c>
    </row>
    <row r="24" spans="2:13" ht="14.25" customHeight="1">
      <c r="B24" s="238" t="s">
        <v>6</v>
      </c>
      <c r="C24" s="238"/>
      <c r="D24" s="238"/>
      <c r="E24" s="8" t="s">
        <v>7</v>
      </c>
      <c r="F24" s="8">
        <v>1</v>
      </c>
      <c r="G24" s="220">
        <v>2</v>
      </c>
      <c r="H24" s="221"/>
      <c r="I24" s="8">
        <v>3</v>
      </c>
      <c r="J24" s="9">
        <v>4</v>
      </c>
      <c r="K24" s="53"/>
      <c r="L24" s="118"/>
      <c r="M24" s="119"/>
    </row>
    <row r="25" spans="2:13" ht="13.5" customHeight="1">
      <c r="B25" s="223" t="s">
        <v>16</v>
      </c>
      <c r="C25" s="224"/>
      <c r="D25" s="225"/>
      <c r="E25" s="9">
        <v>71</v>
      </c>
      <c r="F25" s="3">
        <v>575950</v>
      </c>
      <c r="G25" s="222">
        <v>48492</v>
      </c>
      <c r="H25" s="217"/>
      <c r="I25" s="3">
        <v>586128</v>
      </c>
      <c r="J25" s="3">
        <v>279510</v>
      </c>
      <c r="K25" s="120"/>
      <c r="L25" s="118"/>
      <c r="M25" s="119"/>
    </row>
    <row r="26" spans="2:13" ht="13.5" customHeight="1">
      <c r="B26" s="223" t="s">
        <v>17</v>
      </c>
      <c r="C26" s="224"/>
      <c r="D26" s="225"/>
      <c r="E26" s="9">
        <v>72</v>
      </c>
      <c r="F26" s="8" t="s">
        <v>9</v>
      </c>
      <c r="G26" s="222">
        <v>24565</v>
      </c>
      <c r="H26" s="217"/>
      <c r="I26" s="3">
        <v>29203</v>
      </c>
      <c r="J26" s="8" t="s">
        <v>9</v>
      </c>
      <c r="K26" s="120"/>
      <c r="L26" s="118"/>
      <c r="M26" s="119"/>
    </row>
    <row r="27" spans="2:13" ht="47.25" customHeight="1">
      <c r="B27" s="23" t="s">
        <v>18</v>
      </c>
      <c r="C27" s="23"/>
      <c r="D27" s="23"/>
      <c r="E27" s="23"/>
      <c r="F27" s="23"/>
      <c r="G27" s="23"/>
      <c r="H27" s="23"/>
      <c r="I27" s="23"/>
      <c r="J27" s="23"/>
      <c r="K27" s="23"/>
      <c r="L27" s="118"/>
      <c r="M27" s="119"/>
    </row>
    <row r="28" spans="2:13" ht="24">
      <c r="B28" s="241"/>
      <c r="C28" s="209"/>
      <c r="D28" s="209"/>
      <c r="E28" s="209"/>
      <c r="F28" s="209"/>
      <c r="G28" s="210"/>
      <c r="H28" s="6" t="s">
        <v>8</v>
      </c>
      <c r="I28" s="6" t="s">
        <v>19</v>
      </c>
      <c r="J28" s="6" t="s">
        <v>20</v>
      </c>
      <c r="K28" s="91"/>
      <c r="L28" s="118"/>
      <c r="M28" s="119"/>
    </row>
    <row r="29" spans="2:13" ht="24.75" customHeight="1">
      <c r="B29" s="26" t="s">
        <v>6</v>
      </c>
      <c r="C29" s="220" t="s">
        <v>7</v>
      </c>
      <c r="D29" s="211"/>
      <c r="E29" s="211"/>
      <c r="F29" s="211"/>
      <c r="G29" s="205"/>
      <c r="H29" s="9" t="s">
        <v>21</v>
      </c>
      <c r="I29" s="9">
        <v>1</v>
      </c>
      <c r="J29" s="9">
        <v>2</v>
      </c>
      <c r="K29" s="53"/>
      <c r="L29" s="122" t="str">
        <f>IF(J30&lt;=I30,"ok","chyba")</f>
        <v>ok</v>
      </c>
      <c r="M29" s="123" t="s">
        <v>318</v>
      </c>
    </row>
    <row r="30" spans="2:13" ht="26.25" customHeight="1">
      <c r="B30" s="206" t="s">
        <v>32</v>
      </c>
      <c r="C30" s="252" t="s">
        <v>27</v>
      </c>
      <c r="D30" s="253"/>
      <c r="E30" s="253"/>
      <c r="F30" s="253"/>
      <c r="G30" s="254"/>
      <c r="H30" s="8">
        <v>73</v>
      </c>
      <c r="I30" s="3">
        <v>537</v>
      </c>
      <c r="J30" s="3">
        <v>535</v>
      </c>
      <c r="K30" s="120"/>
      <c r="L30" s="122" t="str">
        <f aca="true" t="shared" si="0" ref="L30:L36">IF(J31&lt;=I31,"ok","chyba")</f>
        <v>ok</v>
      </c>
      <c r="M30" s="123" t="s">
        <v>319</v>
      </c>
    </row>
    <row r="31" spans="2:13" ht="25.5" customHeight="1">
      <c r="B31" s="255"/>
      <c r="C31" s="231" t="s">
        <v>216</v>
      </c>
      <c r="D31" s="232"/>
      <c r="E31" s="232"/>
      <c r="F31" s="232"/>
      <c r="G31" s="233"/>
      <c r="H31" s="8" t="s">
        <v>217</v>
      </c>
      <c r="I31" s="3">
        <v>615</v>
      </c>
      <c r="J31" s="3">
        <v>604</v>
      </c>
      <c r="K31" s="120"/>
      <c r="L31" s="122" t="str">
        <f t="shared" si="0"/>
        <v>ok</v>
      </c>
      <c r="M31" s="123" t="s">
        <v>320</v>
      </c>
    </row>
    <row r="32" spans="2:13" ht="26.25" customHeight="1">
      <c r="B32" s="256"/>
      <c r="C32" s="231" t="s">
        <v>28</v>
      </c>
      <c r="D32" s="207"/>
      <c r="E32" s="207"/>
      <c r="F32" s="207"/>
      <c r="G32" s="208"/>
      <c r="H32" s="8">
        <v>74</v>
      </c>
      <c r="I32" s="3">
        <v>1251</v>
      </c>
      <c r="J32" s="3">
        <v>1026</v>
      </c>
      <c r="K32" s="120"/>
      <c r="L32" s="122" t="str">
        <f t="shared" si="0"/>
        <v>ok</v>
      </c>
      <c r="M32" s="123" t="s">
        <v>321</v>
      </c>
    </row>
    <row r="33" spans="2:13" ht="24" customHeight="1">
      <c r="B33" s="256"/>
      <c r="C33" s="252" t="s">
        <v>29</v>
      </c>
      <c r="D33" s="253"/>
      <c r="E33" s="253"/>
      <c r="F33" s="253"/>
      <c r="G33" s="254"/>
      <c r="H33" s="8">
        <v>75</v>
      </c>
      <c r="I33" s="3">
        <v>2109</v>
      </c>
      <c r="J33" s="3">
        <v>1475</v>
      </c>
      <c r="K33" s="120"/>
      <c r="L33" s="122" t="str">
        <f t="shared" si="0"/>
        <v>ok</v>
      </c>
      <c r="M33" s="123" t="s">
        <v>322</v>
      </c>
    </row>
    <row r="34" spans="2:13" ht="24.75" customHeight="1">
      <c r="B34" s="256"/>
      <c r="C34" s="252" t="s">
        <v>425</v>
      </c>
      <c r="D34" s="253"/>
      <c r="E34" s="253"/>
      <c r="F34" s="253"/>
      <c r="G34" s="254"/>
      <c r="H34" s="8">
        <v>76</v>
      </c>
      <c r="I34" s="3">
        <v>89</v>
      </c>
      <c r="J34" s="3">
        <v>42</v>
      </c>
      <c r="K34" s="120"/>
      <c r="L34" s="122" t="str">
        <f t="shared" si="0"/>
        <v>ok</v>
      </c>
      <c r="M34" s="123" t="s">
        <v>323</v>
      </c>
    </row>
    <row r="35" spans="2:13" ht="25.5" customHeight="1">
      <c r="B35" s="256"/>
      <c r="C35" s="252" t="s">
        <v>30</v>
      </c>
      <c r="D35" s="253"/>
      <c r="E35" s="253"/>
      <c r="F35" s="253"/>
      <c r="G35" s="254"/>
      <c r="H35" s="8">
        <v>77</v>
      </c>
      <c r="I35" s="3">
        <v>365</v>
      </c>
      <c r="J35" s="3">
        <v>350</v>
      </c>
      <c r="K35" s="120"/>
      <c r="L35" s="122" t="str">
        <f t="shared" si="0"/>
        <v>ok</v>
      </c>
      <c r="M35" s="123" t="s">
        <v>324</v>
      </c>
    </row>
    <row r="36" spans="2:13" ht="27" customHeight="1">
      <c r="B36" s="257"/>
      <c r="C36" s="252" t="s">
        <v>188</v>
      </c>
      <c r="D36" s="253"/>
      <c r="E36" s="253"/>
      <c r="F36" s="253"/>
      <c r="G36" s="254"/>
      <c r="H36" s="8" t="s">
        <v>187</v>
      </c>
      <c r="I36" s="3">
        <v>266</v>
      </c>
      <c r="J36" s="3">
        <v>199</v>
      </c>
      <c r="K36" s="120"/>
      <c r="L36" s="122" t="str">
        <f t="shared" si="0"/>
        <v>ok</v>
      </c>
      <c r="M36" s="123" t="s">
        <v>325</v>
      </c>
    </row>
    <row r="37" spans="2:13" ht="24.75" customHeight="1">
      <c r="B37" s="252" t="s">
        <v>31</v>
      </c>
      <c r="C37" s="253"/>
      <c r="D37" s="253"/>
      <c r="E37" s="253"/>
      <c r="F37" s="253"/>
      <c r="G37" s="254"/>
      <c r="H37" s="8">
        <v>78</v>
      </c>
      <c r="I37" s="3">
        <v>81</v>
      </c>
      <c r="J37" s="3">
        <v>31</v>
      </c>
      <c r="K37" s="120"/>
      <c r="L37" s="120"/>
      <c r="M37" s="120"/>
    </row>
    <row r="38" spans="2:13" ht="53.25" customHeight="1">
      <c r="B38" s="23" t="s">
        <v>22</v>
      </c>
      <c r="C38" s="23"/>
      <c r="D38" s="23"/>
      <c r="E38" s="23"/>
      <c r="F38" s="23"/>
      <c r="G38" s="23"/>
      <c r="H38" s="23"/>
      <c r="I38" s="23"/>
      <c r="J38" s="23"/>
      <c r="K38" s="23"/>
      <c r="L38" s="114"/>
      <c r="M38" s="114"/>
    </row>
    <row r="39" spans="2:13" ht="25.5" customHeight="1">
      <c r="B39" s="30"/>
      <c r="C39" s="250" t="s">
        <v>8</v>
      </c>
      <c r="D39" s="244" t="s">
        <v>36</v>
      </c>
      <c r="E39" s="245"/>
      <c r="F39" s="241" t="s">
        <v>10</v>
      </c>
      <c r="G39" s="248"/>
      <c r="H39" s="248"/>
      <c r="I39" s="248"/>
      <c r="J39" s="249"/>
      <c r="K39" s="109"/>
      <c r="L39" s="124" t="str">
        <f>IF(J42&lt;=I42,"ok","chyba")</f>
        <v>ok</v>
      </c>
      <c r="M39" s="125" t="s">
        <v>326</v>
      </c>
    </row>
    <row r="40" spans="2:13" ht="28.5" customHeight="1">
      <c r="B40" s="31"/>
      <c r="C40" s="251"/>
      <c r="D40" s="246"/>
      <c r="E40" s="247"/>
      <c r="F40" s="9" t="s">
        <v>25</v>
      </c>
      <c r="G40" s="241" t="s">
        <v>23</v>
      </c>
      <c r="H40" s="242"/>
      <c r="I40" s="36" t="s">
        <v>24</v>
      </c>
      <c r="J40" s="9" t="s">
        <v>23</v>
      </c>
      <c r="K40" s="53"/>
      <c r="L40" s="124" t="str">
        <f>IF(G42&lt;=F42,"ok","chyba")</f>
        <v>ok</v>
      </c>
      <c r="M40" s="125" t="s">
        <v>327</v>
      </c>
    </row>
    <row r="41" spans="2:13" ht="27" customHeight="1">
      <c r="B41" s="32" t="s">
        <v>6</v>
      </c>
      <c r="C41" s="24" t="s">
        <v>7</v>
      </c>
      <c r="D41" s="241">
        <v>1</v>
      </c>
      <c r="E41" s="249"/>
      <c r="F41" s="9">
        <v>2</v>
      </c>
      <c r="G41" s="241">
        <v>3</v>
      </c>
      <c r="H41" s="242"/>
      <c r="I41" s="36">
        <v>4</v>
      </c>
      <c r="J41" s="9">
        <v>5</v>
      </c>
      <c r="K41" s="53"/>
      <c r="L41" s="126" t="str">
        <f>IF(D42=SUM(F42,I42),"ok ","chyba")</f>
        <v>ok </v>
      </c>
      <c r="M41" s="125" t="s">
        <v>328</v>
      </c>
    </row>
    <row r="42" spans="2:13" ht="39.75" customHeight="1">
      <c r="B42" s="25" t="s">
        <v>218</v>
      </c>
      <c r="C42" s="9">
        <v>79</v>
      </c>
      <c r="D42" s="239">
        <v>41698</v>
      </c>
      <c r="E42" s="240"/>
      <c r="F42" s="4">
        <v>18297</v>
      </c>
      <c r="G42" s="239">
        <v>4906</v>
      </c>
      <c r="H42" s="243"/>
      <c r="I42" s="59">
        <v>23401</v>
      </c>
      <c r="J42" s="4">
        <v>5232</v>
      </c>
      <c r="K42" s="53"/>
      <c r="L42" s="53"/>
      <c r="M42" s="53"/>
    </row>
    <row r="43" spans="2:13" ht="39" customHeight="1" thickBot="1">
      <c r="B43" s="110" t="s">
        <v>315</v>
      </c>
      <c r="C43" s="53"/>
      <c r="D43" s="92"/>
      <c r="E43" s="111"/>
      <c r="F43" s="92"/>
      <c r="G43" s="92"/>
      <c r="H43" s="92"/>
      <c r="I43" s="92"/>
      <c r="J43" s="92"/>
      <c r="K43" s="53"/>
      <c r="L43" s="53"/>
      <c r="M43" s="53"/>
    </row>
    <row r="44" spans="2:13" ht="56.25" customHeight="1" thickBot="1">
      <c r="B44" s="216"/>
      <c r="C44" s="212"/>
      <c r="D44" s="212"/>
      <c r="E44" s="212"/>
      <c r="F44" s="212"/>
      <c r="G44" s="212"/>
      <c r="H44" s="212"/>
      <c r="I44" s="212"/>
      <c r="J44" s="213"/>
      <c r="K44" s="53"/>
      <c r="L44" s="53"/>
      <c r="M44" s="53"/>
    </row>
    <row r="45" spans="2:13" ht="13.5" customHeight="1">
      <c r="B45" s="90"/>
      <c r="C45" s="53"/>
      <c r="D45" s="92"/>
      <c r="E45" s="111"/>
      <c r="F45" s="92"/>
      <c r="G45" s="92"/>
      <c r="H45" s="92"/>
      <c r="I45" s="92"/>
      <c r="J45" s="92"/>
      <c r="K45" s="53"/>
      <c r="L45" s="53"/>
      <c r="M45" s="53"/>
    </row>
    <row r="46" ht="9.75" customHeight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</sheetData>
  <sheetProtection/>
  <mergeCells count="35">
    <mergeCell ref="B44:J44"/>
    <mergeCell ref="B26:D26"/>
    <mergeCell ref="C32:G32"/>
    <mergeCell ref="C33:G33"/>
    <mergeCell ref="C34:G34"/>
    <mergeCell ref="G26:H26"/>
    <mergeCell ref="B28:G28"/>
    <mergeCell ref="C29:G29"/>
    <mergeCell ref="C30:G30"/>
    <mergeCell ref="B30:B36"/>
    <mergeCell ref="I6:J6"/>
    <mergeCell ref="I5:J5"/>
    <mergeCell ref="I2:J2"/>
    <mergeCell ref="B25:D25"/>
    <mergeCell ref="G23:H23"/>
    <mergeCell ref="G24:H24"/>
    <mergeCell ref="G25:H25"/>
    <mergeCell ref="H8:J8"/>
    <mergeCell ref="B23:D23"/>
    <mergeCell ref="B18:J18"/>
    <mergeCell ref="D41:E41"/>
    <mergeCell ref="C35:G35"/>
    <mergeCell ref="C31:G31"/>
    <mergeCell ref="B37:G37"/>
    <mergeCell ref="C36:G36"/>
    <mergeCell ref="B19:J19"/>
    <mergeCell ref="B20:J20"/>
    <mergeCell ref="B24:D24"/>
    <mergeCell ref="D42:E42"/>
    <mergeCell ref="G41:H41"/>
    <mergeCell ref="G42:H42"/>
    <mergeCell ref="G40:H40"/>
    <mergeCell ref="D39:E40"/>
    <mergeCell ref="F39:J39"/>
    <mergeCell ref="C39:C40"/>
  </mergeCells>
  <conditionalFormatting sqref="L23:L36 L39:L41">
    <cfRule type="cellIs" priority="1" dxfId="0" operator="equal" stopIfTrue="1">
      <formula>"chyba"</formula>
    </cfRule>
  </conditionalFormatting>
  <dataValidations count="3">
    <dataValidation type="textLength" operator="equal" allowBlank="1" showErrorMessage="1" errorTitle="IČO: Špatně zadaný formát" error="Je nutné vložit osmimístné IČO" sqref="I6:J6">
      <formula1>8</formula1>
    </dataValidation>
    <dataValidation type="whole" allowBlank="1" showErrorMessage="1" errorTitle="Pozor!" error="Je nezbytné vložit numerickou hodnotu!" sqref="F25:J25 G26:I26 D42:J42">
      <formula1>0</formula1>
      <formula2>999999</formula2>
    </dataValidation>
    <dataValidation type="whole" allowBlank="1" showErrorMessage="1" errorTitle="Pozor!" error="Je nezbytné vložit numerickou hodnotu!" sqref="I30:J37">
      <formula1>0</formula1>
      <formula2>99999999</formula2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9"/>
  <sheetViews>
    <sheetView showGridLines="0" zoomScale="90" zoomScaleNormal="90" workbookViewId="0" topLeftCell="A31">
      <selection activeCell="G23" sqref="G23"/>
    </sheetView>
  </sheetViews>
  <sheetFormatPr defaultColWidth="9.00390625" defaultRowHeight="12.75" zeroHeight="1"/>
  <cols>
    <col min="1" max="1" width="1.75390625" style="5" customWidth="1"/>
    <col min="2" max="2" width="9.625" style="78" customWidth="1"/>
    <col min="3" max="3" width="4.875" style="78" customWidth="1"/>
    <col min="4" max="4" width="7.125" style="78" customWidth="1"/>
    <col min="5" max="5" width="6.875" style="78" customWidth="1"/>
    <col min="6" max="6" width="8.25390625" style="78" customWidth="1"/>
    <col min="7" max="7" width="9.125" style="78" customWidth="1"/>
    <col min="8" max="8" width="10.625" style="78" customWidth="1"/>
    <col min="9" max="10" width="8.25390625" style="78" customWidth="1"/>
    <col min="11" max="11" width="10.625" style="78" customWidth="1"/>
    <col min="12" max="15" width="8.25390625" style="78" customWidth="1"/>
    <col min="16" max="16" width="3.375" style="78" customWidth="1"/>
    <col min="17" max="17" width="6.25390625" style="78" customWidth="1"/>
    <col min="18" max="18" width="28.75390625" style="78" customWidth="1"/>
    <col min="19" max="19" width="1.75390625" style="5" customWidth="1"/>
    <col min="20" max="16384" width="0" style="5" hidden="1" customWidth="1"/>
  </cols>
  <sheetData>
    <row r="1" spans="2:18" ht="9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21" customHeight="1">
      <c r="B2" s="138" t="s">
        <v>34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139" t="s">
        <v>316</v>
      </c>
    </row>
    <row r="3" spans="2:18" s="7" customFormat="1" ht="27" customHeight="1">
      <c r="B3" s="282"/>
      <c r="C3" s="307"/>
      <c r="D3" s="308"/>
      <c r="E3" s="286" t="s">
        <v>8</v>
      </c>
      <c r="F3" s="282" t="s">
        <v>36</v>
      </c>
      <c r="G3" s="283"/>
      <c r="H3" s="261" t="s">
        <v>112</v>
      </c>
      <c r="I3" s="305"/>
      <c r="J3" s="305"/>
      <c r="K3" s="305"/>
      <c r="L3" s="305"/>
      <c r="M3" s="305"/>
      <c r="N3" s="305"/>
      <c r="O3" s="321"/>
      <c r="P3" s="128"/>
      <c r="Q3" s="140" t="str">
        <f>IF(J6&lt;=H6,"ok","chyba")</f>
        <v>ok</v>
      </c>
      <c r="R3" s="141" t="s">
        <v>418</v>
      </c>
    </row>
    <row r="4" spans="2:18" s="7" customFormat="1" ht="28.5" customHeight="1">
      <c r="B4" s="284"/>
      <c r="C4" s="309"/>
      <c r="D4" s="310"/>
      <c r="E4" s="281"/>
      <c r="F4" s="315"/>
      <c r="G4" s="285"/>
      <c r="H4" s="261" t="s">
        <v>35</v>
      </c>
      <c r="I4" s="298"/>
      <c r="J4" s="261" t="s">
        <v>23</v>
      </c>
      <c r="K4" s="320"/>
      <c r="L4" s="297" t="s">
        <v>24</v>
      </c>
      <c r="M4" s="298"/>
      <c r="N4" s="261" t="s">
        <v>23</v>
      </c>
      <c r="O4" s="298"/>
      <c r="P4" s="127"/>
      <c r="Q4" s="140" t="str">
        <f>IF(N6&lt;=L6,"ok","chyba")</f>
        <v>ok</v>
      </c>
      <c r="R4" s="141" t="s">
        <v>330</v>
      </c>
    </row>
    <row r="5" spans="2:18" s="7" customFormat="1" ht="27" customHeight="1">
      <c r="B5" s="290" t="s">
        <v>6</v>
      </c>
      <c r="C5" s="311"/>
      <c r="D5" s="312"/>
      <c r="E5" s="63" t="s">
        <v>7</v>
      </c>
      <c r="F5" s="290">
        <v>1</v>
      </c>
      <c r="G5" s="312"/>
      <c r="H5" s="290">
        <v>2</v>
      </c>
      <c r="I5" s="312"/>
      <c r="J5" s="290">
        <v>3</v>
      </c>
      <c r="K5" s="319"/>
      <c r="L5" s="311">
        <v>4</v>
      </c>
      <c r="M5" s="294"/>
      <c r="N5" s="290">
        <v>5</v>
      </c>
      <c r="O5" s="294"/>
      <c r="P5" s="129"/>
      <c r="Q5" s="140" t="str">
        <f>IF(F6=SUM(H6,L6),"ok","chyba")</f>
        <v>ok</v>
      </c>
      <c r="R5" s="141" t="s">
        <v>331</v>
      </c>
    </row>
    <row r="6" spans="2:18" s="7" customFormat="1" ht="26.25" customHeight="1">
      <c r="B6" s="299" t="s">
        <v>66</v>
      </c>
      <c r="C6" s="300"/>
      <c r="D6" s="301"/>
      <c r="E6" s="68">
        <v>81</v>
      </c>
      <c r="F6" s="313">
        <v>13222</v>
      </c>
      <c r="G6" s="313"/>
      <c r="H6" s="313">
        <v>5768</v>
      </c>
      <c r="I6" s="313"/>
      <c r="J6" s="313">
        <v>1042</v>
      </c>
      <c r="K6" s="314"/>
      <c r="L6" s="275">
        <v>7454</v>
      </c>
      <c r="M6" s="313"/>
      <c r="N6" s="313">
        <v>739</v>
      </c>
      <c r="O6" s="313"/>
      <c r="P6" s="130"/>
      <c r="Q6" s="140" t="str">
        <f>IF(N7&lt;=L7,"ok","chyba")</f>
        <v>ok</v>
      </c>
      <c r="R6" s="141" t="s">
        <v>332</v>
      </c>
    </row>
    <row r="7" spans="2:18" s="7" customFormat="1" ht="24" customHeight="1">
      <c r="B7" s="299" t="s">
        <v>67</v>
      </c>
      <c r="C7" s="300"/>
      <c r="D7" s="301"/>
      <c r="E7" s="68">
        <v>82</v>
      </c>
      <c r="F7" s="313">
        <v>6187</v>
      </c>
      <c r="G7" s="313"/>
      <c r="H7" s="293" t="s">
        <v>9</v>
      </c>
      <c r="I7" s="304"/>
      <c r="J7" s="293" t="s">
        <v>9</v>
      </c>
      <c r="K7" s="316"/>
      <c r="L7" s="275">
        <v>6187</v>
      </c>
      <c r="M7" s="313"/>
      <c r="N7" s="313">
        <v>999</v>
      </c>
      <c r="O7" s="313"/>
      <c r="P7" s="130"/>
      <c r="Q7" s="140" t="str">
        <f>IF(F7=L7,"ok","chyba")</f>
        <v>ok</v>
      </c>
      <c r="R7" s="141" t="s">
        <v>333</v>
      </c>
    </row>
    <row r="8" spans="2:18" s="7" customFormat="1" ht="23.25" customHeight="1">
      <c r="B8" s="299" t="s">
        <v>68</v>
      </c>
      <c r="C8" s="300"/>
      <c r="D8" s="301"/>
      <c r="E8" s="68">
        <v>83</v>
      </c>
      <c r="F8" s="313">
        <v>16754</v>
      </c>
      <c r="G8" s="313"/>
      <c r="H8" s="313">
        <v>9255</v>
      </c>
      <c r="I8" s="313"/>
      <c r="J8" s="313">
        <v>2730</v>
      </c>
      <c r="K8" s="314"/>
      <c r="L8" s="275">
        <v>7499</v>
      </c>
      <c r="M8" s="313"/>
      <c r="N8" s="313">
        <v>2160</v>
      </c>
      <c r="O8" s="313"/>
      <c r="P8" s="130"/>
      <c r="Q8" s="140" t="str">
        <f>IF(J8&lt;=H8,"ok","chyba")</f>
        <v>ok</v>
      </c>
      <c r="R8" s="141" t="s">
        <v>419</v>
      </c>
    </row>
    <row r="9" spans="2:18" s="7" customFormat="1" ht="26.25" customHeight="1">
      <c r="B9" s="299" t="s">
        <v>69</v>
      </c>
      <c r="C9" s="300"/>
      <c r="D9" s="301"/>
      <c r="E9" s="68">
        <v>84</v>
      </c>
      <c r="F9" s="313">
        <v>2035</v>
      </c>
      <c r="G9" s="313"/>
      <c r="H9" s="313">
        <v>989</v>
      </c>
      <c r="I9" s="313"/>
      <c r="J9" s="313">
        <v>299</v>
      </c>
      <c r="K9" s="314"/>
      <c r="L9" s="275">
        <v>1046</v>
      </c>
      <c r="M9" s="313"/>
      <c r="N9" s="313">
        <v>326</v>
      </c>
      <c r="O9" s="313"/>
      <c r="P9" s="130"/>
      <c r="Q9" s="140" t="str">
        <f>IF(N8&lt;=L8,"ok","chyba")</f>
        <v>ok</v>
      </c>
      <c r="R9" s="141" t="s">
        <v>334</v>
      </c>
    </row>
    <row r="10" spans="2:18" s="7" customFormat="1" ht="24.75" customHeight="1">
      <c r="B10" s="299" t="s">
        <v>219</v>
      </c>
      <c r="C10" s="330"/>
      <c r="D10" s="331"/>
      <c r="E10" s="68" t="s">
        <v>220</v>
      </c>
      <c r="F10" s="274">
        <v>1558</v>
      </c>
      <c r="G10" s="275"/>
      <c r="H10" s="274">
        <v>882</v>
      </c>
      <c r="I10" s="275"/>
      <c r="J10" s="274">
        <v>117</v>
      </c>
      <c r="K10" s="318"/>
      <c r="L10" s="317">
        <v>676</v>
      </c>
      <c r="M10" s="275"/>
      <c r="N10" s="274">
        <v>64</v>
      </c>
      <c r="O10" s="275"/>
      <c r="P10" s="130"/>
      <c r="Q10" s="140" t="str">
        <f>IF(F8=SUM(H8,L8),"ok","chyba")</f>
        <v>ok</v>
      </c>
      <c r="R10" s="141" t="s">
        <v>335</v>
      </c>
    </row>
    <row r="11" spans="2:18" s="7" customFormat="1" ht="25.5" customHeight="1">
      <c r="B11" s="299" t="s">
        <v>70</v>
      </c>
      <c r="C11" s="300"/>
      <c r="D11" s="301"/>
      <c r="E11" s="68">
        <v>85</v>
      </c>
      <c r="F11" s="313">
        <v>777</v>
      </c>
      <c r="G11" s="313"/>
      <c r="H11" s="313">
        <v>432</v>
      </c>
      <c r="I11" s="313"/>
      <c r="J11" s="313">
        <v>166</v>
      </c>
      <c r="K11" s="314"/>
      <c r="L11" s="275">
        <v>345</v>
      </c>
      <c r="M11" s="313"/>
      <c r="N11" s="313">
        <v>123</v>
      </c>
      <c r="O11" s="313"/>
      <c r="P11" s="130"/>
      <c r="Q11" s="140" t="s">
        <v>432</v>
      </c>
      <c r="R11" s="141" t="s">
        <v>420</v>
      </c>
    </row>
    <row r="12" spans="2:18" s="7" customFormat="1" ht="27.75" customHeight="1">
      <c r="B12" s="299" t="s">
        <v>71</v>
      </c>
      <c r="C12" s="300"/>
      <c r="D12" s="301"/>
      <c r="E12" s="68">
        <v>86</v>
      </c>
      <c r="F12" s="313">
        <v>716</v>
      </c>
      <c r="G12" s="313"/>
      <c r="H12" s="313">
        <v>357</v>
      </c>
      <c r="I12" s="313"/>
      <c r="J12" s="313">
        <v>107</v>
      </c>
      <c r="K12" s="314"/>
      <c r="L12" s="275">
        <v>359</v>
      </c>
      <c r="M12" s="313"/>
      <c r="N12" s="313">
        <v>122</v>
      </c>
      <c r="O12" s="313"/>
      <c r="P12" s="130"/>
      <c r="Q12" s="140" t="str">
        <f>IF(N9&lt;=L9,"ok","chyba")</f>
        <v>ok</v>
      </c>
      <c r="R12" s="141" t="s">
        <v>336</v>
      </c>
    </row>
    <row r="13" spans="2:18" s="7" customFormat="1" ht="33" customHeight="1">
      <c r="B13" s="138" t="s">
        <v>37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140" t="str">
        <f>IF(F9=SUM(H9,L9),"ok","chyba")</f>
        <v>ok</v>
      </c>
      <c r="R13" s="141" t="s">
        <v>337</v>
      </c>
    </row>
    <row r="14" spans="2:18" s="7" customFormat="1" ht="27" customHeight="1">
      <c r="B14" s="261" t="s">
        <v>8</v>
      </c>
      <c r="C14" s="305"/>
      <c r="D14" s="71" t="s">
        <v>8</v>
      </c>
      <c r="E14" s="293" t="s">
        <v>43</v>
      </c>
      <c r="F14" s="291"/>
      <c r="G14" s="293" t="s">
        <v>42</v>
      </c>
      <c r="H14" s="291"/>
      <c r="I14" s="293" t="s">
        <v>41</v>
      </c>
      <c r="J14" s="291"/>
      <c r="K14" s="261" t="s">
        <v>40</v>
      </c>
      <c r="L14" s="289"/>
      <c r="M14" s="68" t="s">
        <v>39</v>
      </c>
      <c r="N14" s="79" t="s">
        <v>38</v>
      </c>
      <c r="O14" s="80" t="s">
        <v>195</v>
      </c>
      <c r="P14" s="128"/>
      <c r="Q14" s="140" t="str">
        <f>IF(J10&lt;=H10,"ok","chyba")</f>
        <v>ok</v>
      </c>
      <c r="R14" s="141" t="s">
        <v>421</v>
      </c>
    </row>
    <row r="15" spans="2:18" s="7" customFormat="1" ht="26.25" customHeight="1">
      <c r="B15" s="290" t="s">
        <v>6</v>
      </c>
      <c r="C15" s="306"/>
      <c r="D15" s="62" t="s">
        <v>7</v>
      </c>
      <c r="E15" s="290">
        <v>1</v>
      </c>
      <c r="F15" s="291"/>
      <c r="G15" s="290">
        <v>2</v>
      </c>
      <c r="H15" s="291"/>
      <c r="I15" s="290">
        <v>3</v>
      </c>
      <c r="J15" s="291"/>
      <c r="K15" s="290">
        <v>4</v>
      </c>
      <c r="L15" s="291"/>
      <c r="M15" s="63">
        <v>5</v>
      </c>
      <c r="N15" s="64">
        <v>6</v>
      </c>
      <c r="O15" s="63">
        <v>7</v>
      </c>
      <c r="P15" s="129"/>
      <c r="Q15" s="140" t="str">
        <f>IF(N10&lt;=L10,"ok","chyba")</f>
        <v>ok</v>
      </c>
      <c r="R15" s="141" t="s">
        <v>338</v>
      </c>
    </row>
    <row r="16" spans="2:18" s="7" customFormat="1" ht="30" customHeight="1">
      <c r="B16" s="261" t="s">
        <v>26</v>
      </c>
      <c r="C16" s="300"/>
      <c r="D16" s="135">
        <v>88</v>
      </c>
      <c r="E16" s="276">
        <v>16068</v>
      </c>
      <c r="F16" s="277"/>
      <c r="G16" s="276">
        <v>13328</v>
      </c>
      <c r="H16" s="277"/>
      <c r="I16" s="276">
        <v>3310</v>
      </c>
      <c r="J16" s="277"/>
      <c r="K16" s="276">
        <v>6292</v>
      </c>
      <c r="L16" s="277"/>
      <c r="M16" s="72">
        <v>819</v>
      </c>
      <c r="N16" s="73">
        <v>1837</v>
      </c>
      <c r="O16" s="74">
        <v>44</v>
      </c>
      <c r="P16" s="129"/>
      <c r="Q16" s="140" t="str">
        <f>IF(F10=SUM(H10,L10),"ok","chyba")</f>
        <v>ok</v>
      </c>
      <c r="R16" s="141" t="s">
        <v>339</v>
      </c>
    </row>
    <row r="17" spans="2:18" s="7" customFormat="1" ht="29.25" customHeight="1">
      <c r="B17" s="138" t="s">
        <v>44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140" t="str">
        <f>IF(J11&lt;=H11,"ok","chyba")</f>
        <v>ok</v>
      </c>
      <c r="R17" s="141" t="s">
        <v>422</v>
      </c>
    </row>
    <row r="18" spans="2:18" s="7" customFormat="1" ht="27" customHeight="1">
      <c r="B18" s="142" t="s">
        <v>45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140" t="str">
        <f>IF(N11&lt;=L11,"ok","chyba")</f>
        <v>ok</v>
      </c>
      <c r="R18" s="141" t="s">
        <v>340</v>
      </c>
    </row>
    <row r="19" spans="2:18" s="7" customFormat="1" ht="25.5" customHeight="1">
      <c r="B19" s="302"/>
      <c r="C19" s="302"/>
      <c r="D19" s="302"/>
      <c r="E19" s="286" t="s">
        <v>8</v>
      </c>
      <c r="F19" s="286" t="s">
        <v>346</v>
      </c>
      <c r="G19" s="279" t="s">
        <v>51</v>
      </c>
      <c r="H19" s="279"/>
      <c r="I19" s="279" t="s">
        <v>347</v>
      </c>
      <c r="J19" s="279"/>
      <c r="K19" s="286" t="s">
        <v>49</v>
      </c>
      <c r="L19" s="278" t="s">
        <v>430</v>
      </c>
      <c r="M19" s="278"/>
      <c r="N19" s="278"/>
      <c r="O19" s="278"/>
      <c r="P19" s="130"/>
      <c r="Q19" s="140" t="str">
        <f>IF(F11=SUM(H11,L11),"ok","chyba")</f>
        <v>ok</v>
      </c>
      <c r="R19" s="141" t="s">
        <v>341</v>
      </c>
    </row>
    <row r="20" spans="2:18" s="7" customFormat="1" ht="25.5" customHeight="1">
      <c r="B20" s="302"/>
      <c r="C20" s="302"/>
      <c r="D20" s="302"/>
      <c r="E20" s="287"/>
      <c r="F20" s="287"/>
      <c r="G20" s="279" t="s">
        <v>50</v>
      </c>
      <c r="H20" s="279" t="s">
        <v>52</v>
      </c>
      <c r="I20" s="282" t="s">
        <v>50</v>
      </c>
      <c r="J20" s="283"/>
      <c r="K20" s="287"/>
      <c r="L20" s="281" t="s">
        <v>348</v>
      </c>
      <c r="M20" s="281"/>
      <c r="N20" s="279" t="s">
        <v>47</v>
      </c>
      <c r="O20" s="278" t="s">
        <v>46</v>
      </c>
      <c r="P20" s="130"/>
      <c r="Q20" s="140" t="str">
        <f>IF(J12&lt;=H12,"ok","chyba")</f>
        <v>ok</v>
      </c>
      <c r="R20" s="141" t="s">
        <v>423</v>
      </c>
    </row>
    <row r="21" spans="2:18" s="7" customFormat="1" ht="29.25" customHeight="1">
      <c r="B21" s="302"/>
      <c r="C21" s="302"/>
      <c r="D21" s="302"/>
      <c r="E21" s="281"/>
      <c r="F21" s="281"/>
      <c r="G21" s="279"/>
      <c r="H21" s="279"/>
      <c r="I21" s="284"/>
      <c r="J21" s="285"/>
      <c r="K21" s="281"/>
      <c r="L21" s="68" t="s">
        <v>48</v>
      </c>
      <c r="M21" s="68" t="s">
        <v>210</v>
      </c>
      <c r="N21" s="280"/>
      <c r="O21" s="278"/>
      <c r="P21" s="130"/>
      <c r="Q21" s="140" t="str">
        <f>IF(N12&lt;=L12,"ok","chyba")</f>
        <v>ok</v>
      </c>
      <c r="R21" s="141" t="s">
        <v>342</v>
      </c>
    </row>
    <row r="22" spans="2:18" s="7" customFormat="1" ht="26.25" customHeight="1">
      <c r="B22" s="293" t="s">
        <v>6</v>
      </c>
      <c r="C22" s="303"/>
      <c r="D22" s="304"/>
      <c r="E22" s="68" t="s">
        <v>7</v>
      </c>
      <c r="F22" s="68">
        <v>1</v>
      </c>
      <c r="G22" s="68">
        <v>2</v>
      </c>
      <c r="H22" s="68">
        <v>3</v>
      </c>
      <c r="I22" s="293">
        <v>4</v>
      </c>
      <c r="J22" s="294"/>
      <c r="K22" s="68">
        <v>5</v>
      </c>
      <c r="L22" s="68">
        <v>6</v>
      </c>
      <c r="M22" s="68">
        <v>7</v>
      </c>
      <c r="N22" s="68">
        <v>8</v>
      </c>
      <c r="O22" s="68">
        <v>9</v>
      </c>
      <c r="P22" s="130"/>
      <c r="Q22" s="140" t="str">
        <f>IF(F12=SUM(H12,L12),"ok","chyba")</f>
        <v>ok</v>
      </c>
      <c r="R22" s="141" t="s">
        <v>343</v>
      </c>
    </row>
    <row r="23" spans="2:18" s="7" customFormat="1" ht="24" customHeight="1">
      <c r="B23" s="292" t="s">
        <v>193</v>
      </c>
      <c r="C23" s="292"/>
      <c r="D23" s="292"/>
      <c r="E23" s="68">
        <v>89</v>
      </c>
      <c r="F23" s="69">
        <v>6555</v>
      </c>
      <c r="G23" s="69">
        <v>1257</v>
      </c>
      <c r="H23" s="69">
        <v>57</v>
      </c>
      <c r="I23" s="274">
        <v>6900</v>
      </c>
      <c r="J23" s="275"/>
      <c r="K23" s="69">
        <v>416</v>
      </c>
      <c r="L23" s="69">
        <v>72</v>
      </c>
      <c r="M23" s="69">
        <v>28</v>
      </c>
      <c r="N23" s="69">
        <v>578</v>
      </c>
      <c r="O23" s="69">
        <v>234</v>
      </c>
      <c r="P23" s="130"/>
      <c r="Q23" s="130"/>
      <c r="R23" s="130"/>
    </row>
    <row r="24" spans="2:18" s="7" customFormat="1" ht="36.75" customHeight="1">
      <c r="B24" s="292" t="s">
        <v>191</v>
      </c>
      <c r="C24" s="292"/>
      <c r="D24" s="292"/>
      <c r="E24" s="68" t="s">
        <v>189</v>
      </c>
      <c r="F24" s="69">
        <v>4363</v>
      </c>
      <c r="G24" s="69">
        <v>864</v>
      </c>
      <c r="H24" s="69">
        <v>43</v>
      </c>
      <c r="I24" s="274">
        <v>4613</v>
      </c>
      <c r="J24" s="275"/>
      <c r="K24" s="69">
        <v>263</v>
      </c>
      <c r="L24" s="69">
        <v>53</v>
      </c>
      <c r="M24" s="69">
        <v>22</v>
      </c>
      <c r="N24" s="69">
        <v>372</v>
      </c>
      <c r="O24" s="69">
        <v>167</v>
      </c>
      <c r="P24" s="130"/>
      <c r="Q24" s="143" t="str">
        <f>IF(Strana1!D42=SUM(Strana2!E16:O16),"ok","chyba")</f>
        <v>ok</v>
      </c>
      <c r="R24" s="125" t="s">
        <v>344</v>
      </c>
    </row>
    <row r="25" spans="2:18" s="7" customFormat="1" ht="27" customHeight="1">
      <c r="B25" s="292" t="s">
        <v>192</v>
      </c>
      <c r="C25" s="292"/>
      <c r="D25" s="292"/>
      <c r="E25" s="68" t="s">
        <v>190</v>
      </c>
      <c r="F25" s="69">
        <v>2192</v>
      </c>
      <c r="G25" s="69">
        <v>393</v>
      </c>
      <c r="H25" s="69">
        <v>14</v>
      </c>
      <c r="I25" s="274">
        <v>2287</v>
      </c>
      <c r="J25" s="275"/>
      <c r="K25" s="69">
        <v>153</v>
      </c>
      <c r="L25" s="69">
        <v>19</v>
      </c>
      <c r="M25" s="69">
        <v>6</v>
      </c>
      <c r="N25" s="69">
        <v>206</v>
      </c>
      <c r="O25" s="69">
        <v>67</v>
      </c>
      <c r="P25" s="130"/>
      <c r="Q25" s="130"/>
      <c r="R25" s="130"/>
    </row>
    <row r="26" spans="2:18" s="7" customFormat="1" ht="42" customHeight="1">
      <c r="B26" s="138" t="s">
        <v>53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140" t="str">
        <f>IF(I23=SUM(F23:G23)-SUM(L23:O23),"ok","chyba")</f>
        <v>ok</v>
      </c>
      <c r="R26" s="144" t="s">
        <v>345</v>
      </c>
    </row>
    <row r="27" spans="2:18" s="7" customFormat="1" ht="28.5" customHeight="1">
      <c r="B27" s="286"/>
      <c r="C27" s="286" t="s">
        <v>8</v>
      </c>
      <c r="D27" s="303" t="s">
        <v>72</v>
      </c>
      <c r="E27" s="332"/>
      <c r="F27" s="332"/>
      <c r="G27" s="332"/>
      <c r="H27" s="332"/>
      <c r="I27" s="332"/>
      <c r="J27" s="332"/>
      <c r="K27" s="332"/>
      <c r="L27" s="333"/>
      <c r="M27" s="290" t="s">
        <v>59</v>
      </c>
      <c r="N27" s="311"/>
      <c r="O27" s="312"/>
      <c r="P27" s="128"/>
      <c r="Q27" s="140" t="str">
        <f>IF(F23=SUM(F24:F25),"ok","chyba")</f>
        <v>ok</v>
      </c>
      <c r="R27" s="144" t="s">
        <v>349</v>
      </c>
    </row>
    <row r="28" spans="2:18" s="7" customFormat="1" ht="27.75" customHeight="1">
      <c r="B28" s="288"/>
      <c r="C28" s="288"/>
      <c r="D28" s="261" t="s">
        <v>196</v>
      </c>
      <c r="E28" s="268"/>
      <c r="F28" s="261" t="s">
        <v>55</v>
      </c>
      <c r="G28" s="297"/>
      <c r="H28" s="298"/>
      <c r="I28" s="261" t="s">
        <v>54</v>
      </c>
      <c r="J28" s="268"/>
      <c r="K28" s="261" t="s">
        <v>426</v>
      </c>
      <c r="L28" s="268"/>
      <c r="M28" s="68" t="s">
        <v>58</v>
      </c>
      <c r="N28" s="71" t="s">
        <v>57</v>
      </c>
      <c r="O28" s="68" t="s">
        <v>56</v>
      </c>
      <c r="P28" s="127"/>
      <c r="Q28" s="140" t="str">
        <f>IF(G23=SUM(G24:G25),"ok","chyba")</f>
        <v>ok</v>
      </c>
      <c r="R28" s="144" t="s">
        <v>350</v>
      </c>
    </row>
    <row r="29" spans="2:18" s="7" customFormat="1" ht="27" customHeight="1">
      <c r="B29" s="68" t="s">
        <v>6</v>
      </c>
      <c r="C29" s="63" t="s">
        <v>7</v>
      </c>
      <c r="D29" s="338">
        <v>1</v>
      </c>
      <c r="E29" s="263"/>
      <c r="F29" s="334">
        <v>2</v>
      </c>
      <c r="G29" s="334"/>
      <c r="H29" s="334"/>
      <c r="I29" s="334">
        <v>3</v>
      </c>
      <c r="J29" s="334"/>
      <c r="K29" s="334">
        <v>4</v>
      </c>
      <c r="L29" s="335"/>
      <c r="M29" s="202">
        <v>5</v>
      </c>
      <c r="N29" s="201">
        <v>6</v>
      </c>
      <c r="O29" s="201">
        <v>7</v>
      </c>
      <c r="P29" s="132"/>
      <c r="Q29" s="140" t="str">
        <f>IF(H23=SUM(H24:H25),"ok","chyba")</f>
        <v>ok</v>
      </c>
      <c r="R29" s="144" t="s">
        <v>351</v>
      </c>
    </row>
    <row r="30" spans="2:18" s="7" customFormat="1" ht="27" customHeight="1">
      <c r="B30" s="71" t="s">
        <v>221</v>
      </c>
      <c r="C30" s="63">
        <v>90</v>
      </c>
      <c r="D30" s="339">
        <v>4529</v>
      </c>
      <c r="E30" s="340"/>
      <c r="F30" s="336">
        <v>840</v>
      </c>
      <c r="G30" s="337"/>
      <c r="H30" s="337"/>
      <c r="I30" s="336">
        <v>649</v>
      </c>
      <c r="J30" s="336"/>
      <c r="K30" s="336">
        <v>4720</v>
      </c>
      <c r="L30" s="336"/>
      <c r="M30" s="203">
        <v>2016</v>
      </c>
      <c r="N30" s="203">
        <v>20</v>
      </c>
      <c r="O30" s="203">
        <v>60</v>
      </c>
      <c r="P30" s="128"/>
      <c r="Q30" s="140" t="str">
        <f>IF(I23=SUM(I24:J25),"ok","chyba")</f>
        <v>ok</v>
      </c>
      <c r="R30" s="144" t="s">
        <v>352</v>
      </c>
    </row>
    <row r="31" spans="2:18" s="7" customFormat="1" ht="30.75" customHeight="1">
      <c r="B31" s="258" t="s">
        <v>223</v>
      </c>
      <c r="C31" s="259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133"/>
      <c r="Q31" s="140" t="str">
        <f>IF(K23=SUM(K24:K25),"ok","chyba")</f>
        <v>ok</v>
      </c>
      <c r="R31" s="144" t="s">
        <v>353</v>
      </c>
    </row>
    <row r="32" spans="2:18" s="7" customFormat="1" ht="26.25" customHeight="1">
      <c r="B32" s="66"/>
      <c r="C32" s="81"/>
      <c r="D32" s="83"/>
      <c r="E32" s="83"/>
      <c r="F32" s="84"/>
      <c r="G32" s="269" t="s">
        <v>8</v>
      </c>
      <c r="H32" s="270"/>
      <c r="I32" s="267" t="s">
        <v>427</v>
      </c>
      <c r="J32" s="273"/>
      <c r="K32" s="273"/>
      <c r="L32" s="273"/>
      <c r="M32" s="273"/>
      <c r="N32" s="273"/>
      <c r="O32" s="268"/>
      <c r="P32" s="134"/>
      <c r="Q32" s="140" t="str">
        <f>IF(L23=SUM(L24:L25),"ok","chyba")</f>
        <v>ok</v>
      </c>
      <c r="R32" s="144" t="s">
        <v>354</v>
      </c>
    </row>
    <row r="33" spans="2:18" s="7" customFormat="1" ht="25.5" customHeight="1">
      <c r="B33" s="67"/>
      <c r="C33" s="82"/>
      <c r="D33" s="85"/>
      <c r="E33" s="85"/>
      <c r="F33" s="86"/>
      <c r="G33" s="271"/>
      <c r="H33" s="272"/>
      <c r="I33" s="87">
        <v>1</v>
      </c>
      <c r="J33" s="88">
        <v>2</v>
      </c>
      <c r="K33" s="88">
        <v>3</v>
      </c>
      <c r="L33" s="88">
        <v>4</v>
      </c>
      <c r="M33" s="88">
        <v>5</v>
      </c>
      <c r="N33" s="88">
        <v>6</v>
      </c>
      <c r="O33" s="88" t="s">
        <v>224</v>
      </c>
      <c r="P33" s="128"/>
      <c r="Q33" s="140" t="str">
        <f>IF(M23=SUM(M24:M25),"ok","chyba")</f>
        <v>ok</v>
      </c>
      <c r="R33" s="144" t="s">
        <v>355</v>
      </c>
    </row>
    <row r="34" spans="2:18" s="7" customFormat="1" ht="27" customHeight="1">
      <c r="B34" s="261" t="s">
        <v>6</v>
      </c>
      <c r="C34" s="262"/>
      <c r="D34" s="262"/>
      <c r="E34" s="262"/>
      <c r="F34" s="263"/>
      <c r="G34" s="267" t="s">
        <v>7</v>
      </c>
      <c r="H34" s="268"/>
      <c r="I34" s="88">
        <v>1</v>
      </c>
      <c r="J34" s="88">
        <v>2</v>
      </c>
      <c r="K34" s="88">
        <v>3</v>
      </c>
      <c r="L34" s="88">
        <v>4</v>
      </c>
      <c r="M34" s="88">
        <v>5</v>
      </c>
      <c r="N34" s="88">
        <v>6</v>
      </c>
      <c r="O34" s="88">
        <v>7</v>
      </c>
      <c r="P34" s="128"/>
      <c r="Q34" s="140" t="str">
        <f>IF(N23=SUM(N24:N25),"ok","chyba")</f>
        <v>ok</v>
      </c>
      <c r="R34" s="144" t="s">
        <v>356</v>
      </c>
    </row>
    <row r="35" spans="2:18" s="7" customFormat="1" ht="27.75" customHeight="1">
      <c r="B35" s="264" t="s">
        <v>225</v>
      </c>
      <c r="C35" s="265"/>
      <c r="D35" s="265"/>
      <c r="E35" s="265"/>
      <c r="F35" s="266"/>
      <c r="G35" s="322" t="s">
        <v>329</v>
      </c>
      <c r="H35" s="323"/>
      <c r="I35" s="89">
        <v>3473</v>
      </c>
      <c r="J35" s="89">
        <v>817</v>
      </c>
      <c r="K35" s="89">
        <v>182</v>
      </c>
      <c r="L35" s="89">
        <v>78</v>
      </c>
      <c r="M35" s="89">
        <v>33</v>
      </c>
      <c r="N35" s="89">
        <v>35</v>
      </c>
      <c r="O35" s="89">
        <v>27</v>
      </c>
      <c r="P35" s="128"/>
      <c r="Q35" s="140" t="str">
        <f>IF(O23=SUM(O24:O25),"ok","chyba")</f>
        <v>ok</v>
      </c>
      <c r="R35" s="144" t="s">
        <v>357</v>
      </c>
    </row>
    <row r="36" spans="2:18" s="7" customFormat="1" ht="42" customHeight="1">
      <c r="B36" s="138" t="s">
        <v>222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140" t="str">
        <f>IF(I24=SUM(F24:G24)-SUM(L24:O24),"ok","chyba")</f>
        <v>ok</v>
      </c>
      <c r="R36" s="144" t="s">
        <v>358</v>
      </c>
    </row>
    <row r="37" spans="2:18" s="7" customFormat="1" ht="39.75" customHeight="1">
      <c r="B37" s="292"/>
      <c r="C37" s="292"/>
      <c r="D37" s="292"/>
      <c r="E37" s="292"/>
      <c r="F37" s="292"/>
      <c r="G37" s="292"/>
      <c r="H37" s="279" t="s">
        <v>8</v>
      </c>
      <c r="I37" s="279" t="s">
        <v>64</v>
      </c>
      <c r="J37" s="279"/>
      <c r="K37" s="279"/>
      <c r="L37" s="279" t="s">
        <v>60</v>
      </c>
      <c r="M37" s="279" t="s">
        <v>59</v>
      </c>
      <c r="N37" s="279"/>
      <c r="O37" s="279"/>
      <c r="P37" s="127"/>
      <c r="Q37" s="140" t="str">
        <f>IF(I25=SUM(F25:G25)-SUM(L25:O25),"ok","chyba")</f>
        <v>ok</v>
      </c>
      <c r="R37" s="144" t="s">
        <v>359</v>
      </c>
    </row>
    <row r="38" spans="2:18" s="7" customFormat="1" ht="35.25" customHeight="1">
      <c r="B38" s="292"/>
      <c r="C38" s="292"/>
      <c r="D38" s="292"/>
      <c r="E38" s="292"/>
      <c r="F38" s="292"/>
      <c r="G38" s="292"/>
      <c r="H38" s="279"/>
      <c r="I38" s="68" t="s">
        <v>63</v>
      </c>
      <c r="J38" s="71" t="s">
        <v>62</v>
      </c>
      <c r="K38" s="68" t="s">
        <v>61</v>
      </c>
      <c r="L38" s="279"/>
      <c r="M38" s="68" t="s">
        <v>58</v>
      </c>
      <c r="N38" s="71" t="s">
        <v>57</v>
      </c>
      <c r="O38" s="68" t="s">
        <v>56</v>
      </c>
      <c r="P38" s="130"/>
      <c r="Q38" s="140" t="str">
        <f>IF(G23&gt;=H23,"ok","chyba")</f>
        <v>ok</v>
      </c>
      <c r="R38" s="144" t="s">
        <v>360</v>
      </c>
    </row>
    <row r="39" spans="2:18" s="7" customFormat="1" ht="25.5" customHeight="1">
      <c r="B39" s="261" t="s">
        <v>6</v>
      </c>
      <c r="C39" s="297"/>
      <c r="D39" s="297"/>
      <c r="E39" s="297"/>
      <c r="F39" s="297"/>
      <c r="G39" s="298"/>
      <c r="H39" s="71" t="s">
        <v>7</v>
      </c>
      <c r="I39" s="68">
        <v>1</v>
      </c>
      <c r="J39" s="71">
        <v>2</v>
      </c>
      <c r="K39" s="68">
        <v>3</v>
      </c>
      <c r="L39" s="71">
        <v>4</v>
      </c>
      <c r="M39" s="68">
        <v>5</v>
      </c>
      <c r="N39" s="71">
        <v>6</v>
      </c>
      <c r="O39" s="68">
        <v>7</v>
      </c>
      <c r="P39" s="130"/>
      <c r="Q39" s="140" t="str">
        <f>IF(G24&gt;=H24,"ok","chyba")</f>
        <v>ok</v>
      </c>
      <c r="R39" s="144" t="s">
        <v>361</v>
      </c>
    </row>
    <row r="40" spans="2:18" s="7" customFormat="1" ht="26.25" customHeight="1">
      <c r="B40" s="264" t="s">
        <v>73</v>
      </c>
      <c r="C40" s="295"/>
      <c r="D40" s="295"/>
      <c r="E40" s="295"/>
      <c r="F40" s="295"/>
      <c r="G40" s="296"/>
      <c r="H40" s="71">
        <v>91</v>
      </c>
      <c r="I40" s="69">
        <v>2297</v>
      </c>
      <c r="J40" s="75">
        <v>871</v>
      </c>
      <c r="K40" s="69">
        <v>2500</v>
      </c>
      <c r="L40" s="75">
        <v>439</v>
      </c>
      <c r="M40" s="68" t="s">
        <v>9</v>
      </c>
      <c r="N40" s="75">
        <v>8</v>
      </c>
      <c r="O40" s="69">
        <v>865</v>
      </c>
      <c r="P40" s="130"/>
      <c r="Q40" s="140" t="str">
        <f>IF(G25&gt;=H25,"ok","chyba")</f>
        <v>ok</v>
      </c>
      <c r="R40" s="144" t="s">
        <v>362</v>
      </c>
    </row>
    <row r="41" spans="2:18" s="7" customFormat="1" ht="19.5" customHeight="1">
      <c r="B41" s="264" t="s">
        <v>194</v>
      </c>
      <c r="C41" s="295"/>
      <c r="D41" s="295"/>
      <c r="E41" s="295"/>
      <c r="F41" s="295"/>
      <c r="G41" s="296"/>
      <c r="H41" s="71" t="s">
        <v>65</v>
      </c>
      <c r="I41" s="69">
        <v>29</v>
      </c>
      <c r="J41" s="75">
        <v>22</v>
      </c>
      <c r="K41" s="69">
        <v>35</v>
      </c>
      <c r="L41" s="75">
        <v>9</v>
      </c>
      <c r="M41" s="68" t="s">
        <v>9</v>
      </c>
      <c r="N41" s="75">
        <v>0</v>
      </c>
      <c r="O41" s="69">
        <v>11</v>
      </c>
      <c r="P41" s="130"/>
      <c r="Q41" s="130"/>
      <c r="R41" s="130"/>
    </row>
    <row r="42" spans="2:18" s="7" customFormat="1" ht="27" customHeight="1">
      <c r="B42" s="264" t="s">
        <v>74</v>
      </c>
      <c r="C42" s="295"/>
      <c r="D42" s="295"/>
      <c r="E42" s="295"/>
      <c r="F42" s="295"/>
      <c r="G42" s="296"/>
      <c r="H42" s="71">
        <v>92</v>
      </c>
      <c r="I42" s="69">
        <v>659</v>
      </c>
      <c r="J42" s="75">
        <v>495</v>
      </c>
      <c r="K42" s="69">
        <v>703</v>
      </c>
      <c r="L42" s="75">
        <v>272</v>
      </c>
      <c r="M42" s="69">
        <v>158</v>
      </c>
      <c r="N42" s="75">
        <v>64</v>
      </c>
      <c r="O42" s="69">
        <v>261</v>
      </c>
      <c r="P42" s="130"/>
      <c r="Q42" s="140" t="str">
        <f>IF(D30+F30-I30=K30,"ok","chyba")</f>
        <v>ok</v>
      </c>
      <c r="R42" s="141" t="s">
        <v>363</v>
      </c>
    </row>
    <row r="43" spans="2:18" s="7" customFormat="1" ht="18.75" customHeight="1">
      <c r="B43" s="264" t="s">
        <v>75</v>
      </c>
      <c r="C43" s="295"/>
      <c r="D43" s="295"/>
      <c r="E43" s="295"/>
      <c r="F43" s="295"/>
      <c r="G43" s="296"/>
      <c r="H43" s="71">
        <v>94</v>
      </c>
      <c r="I43" s="69">
        <v>77</v>
      </c>
      <c r="J43" s="75">
        <v>200</v>
      </c>
      <c r="K43" s="69">
        <v>124</v>
      </c>
      <c r="L43" s="75">
        <v>122</v>
      </c>
      <c r="M43" s="69">
        <v>86</v>
      </c>
      <c r="N43" s="75">
        <v>60</v>
      </c>
      <c r="O43" s="69">
        <v>61</v>
      </c>
      <c r="P43" s="130"/>
      <c r="Q43" s="130"/>
      <c r="R43" s="130"/>
    </row>
    <row r="44" spans="2:18" s="7" customFormat="1" ht="29.25" customHeight="1">
      <c r="B44" s="264" t="s">
        <v>36</v>
      </c>
      <c r="C44" s="295"/>
      <c r="D44" s="295"/>
      <c r="E44" s="295"/>
      <c r="F44" s="295"/>
      <c r="G44" s="296"/>
      <c r="H44" s="71">
        <v>96</v>
      </c>
      <c r="I44" s="69">
        <v>3033</v>
      </c>
      <c r="J44" s="75">
        <v>1566</v>
      </c>
      <c r="K44" s="69">
        <v>3327</v>
      </c>
      <c r="L44" s="75">
        <v>833</v>
      </c>
      <c r="M44" s="68" t="s">
        <v>9</v>
      </c>
      <c r="N44" s="71" t="s">
        <v>9</v>
      </c>
      <c r="O44" s="68" t="s">
        <v>9</v>
      </c>
      <c r="P44" s="130"/>
      <c r="Q44" s="140" t="str">
        <f>IF(I44=I42+I43+I40,"ok","chyba")</f>
        <v>ok</v>
      </c>
      <c r="R44" s="146" t="s">
        <v>364</v>
      </c>
    </row>
    <row r="45" spans="2:18" s="7" customFormat="1" ht="24" customHeight="1" thickBot="1">
      <c r="B45" s="145" t="s">
        <v>315</v>
      </c>
      <c r="C45" s="136"/>
      <c r="D45" s="136"/>
      <c r="E45" s="136"/>
      <c r="F45" s="136"/>
      <c r="G45" s="136"/>
      <c r="H45" s="127"/>
      <c r="I45" s="131"/>
      <c r="J45" s="137"/>
      <c r="K45" s="131"/>
      <c r="L45" s="137"/>
      <c r="M45" s="130"/>
      <c r="N45" s="127"/>
      <c r="O45" s="130"/>
      <c r="P45" s="130"/>
      <c r="Q45" s="140" t="str">
        <f>IF(J44=J40+J42+J43,"ok","chyba")</f>
        <v>ok</v>
      </c>
      <c r="R45" s="146" t="s">
        <v>365</v>
      </c>
    </row>
    <row r="46" spans="2:18" s="7" customFormat="1" ht="22.5" customHeight="1">
      <c r="B46" s="324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6"/>
      <c r="P46" s="130"/>
      <c r="Q46" s="140" t="str">
        <f>IF(K44=K40+K42+K43,"ok","chyba")</f>
        <v>ok</v>
      </c>
      <c r="R46" s="146" t="s">
        <v>366</v>
      </c>
    </row>
    <row r="47" spans="2:18" s="7" customFormat="1" ht="26.25" customHeight="1" thickBot="1">
      <c r="B47" s="327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9"/>
      <c r="P47" s="130"/>
      <c r="Q47" s="140" t="str">
        <f>IF(L44=L40+L42+L43,"ok","chyba")</f>
        <v>ok</v>
      </c>
      <c r="R47" s="146" t="s">
        <v>367</v>
      </c>
    </row>
    <row r="48" spans="2:18" s="7" customFormat="1" ht="13.5" customHeight="1">
      <c r="B48" s="136"/>
      <c r="C48" s="136"/>
      <c r="D48" s="136"/>
      <c r="E48" s="136"/>
      <c r="F48" s="136"/>
      <c r="G48" s="136"/>
      <c r="H48" s="127"/>
      <c r="I48" s="131"/>
      <c r="J48" s="137"/>
      <c r="K48" s="131"/>
      <c r="L48" s="137"/>
      <c r="M48" s="130"/>
      <c r="N48" s="127"/>
      <c r="O48" s="130"/>
      <c r="P48" s="130"/>
      <c r="Q48" s="130"/>
      <c r="R48" s="130"/>
    </row>
    <row r="49" spans="2:18" s="7" customFormat="1" ht="12.75" customHeight="1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</row>
    <row r="50" spans="2:18" s="7" customFormat="1" ht="27" customHeight="1" hidden="1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</row>
    <row r="51" spans="2:18" s="7" customFormat="1" ht="12.75" hidden="1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</row>
    <row r="52" spans="2:18" s="7" customFormat="1" ht="12.75" hidden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</row>
    <row r="53" spans="2:18" s="7" customFormat="1" ht="12.75" hidden="1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</row>
    <row r="54" spans="2:18" s="7" customFormat="1" ht="12.75" hidden="1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</row>
    <row r="55" spans="2:18" s="7" customFormat="1" ht="12.75" hidden="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</row>
    <row r="56" spans="2:18" s="7" customFormat="1" ht="12.75" hidden="1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</row>
    <row r="57" spans="2:18" ht="12.75" hidden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</row>
    <row r="58" spans="2:18" ht="12.75" hidden="1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2:18" ht="12.75" hidden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</row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</sheetData>
  <sheetProtection/>
  <mergeCells count="127">
    <mergeCell ref="D29:E29"/>
    <mergeCell ref="D30:E30"/>
    <mergeCell ref="F29:H29"/>
    <mergeCell ref="I29:J29"/>
    <mergeCell ref="K29:L29"/>
    <mergeCell ref="F30:H30"/>
    <mergeCell ref="I30:J30"/>
    <mergeCell ref="K30:L30"/>
    <mergeCell ref="M27:O27"/>
    <mergeCell ref="D28:E28"/>
    <mergeCell ref="K28:L28"/>
    <mergeCell ref="F28:H28"/>
    <mergeCell ref="I28:J28"/>
    <mergeCell ref="D27:L27"/>
    <mergeCell ref="B46:O47"/>
    <mergeCell ref="F8:G8"/>
    <mergeCell ref="F9:G9"/>
    <mergeCell ref="F11:G11"/>
    <mergeCell ref="B11:D11"/>
    <mergeCell ref="F10:G10"/>
    <mergeCell ref="B10:D10"/>
    <mergeCell ref="F12:G12"/>
    <mergeCell ref="K19:K21"/>
    <mergeCell ref="I19:J19"/>
    <mergeCell ref="B7:D7"/>
    <mergeCell ref="B8:D8"/>
    <mergeCell ref="B9:D9"/>
    <mergeCell ref="G35:H35"/>
    <mergeCell ref="G19:H19"/>
    <mergeCell ref="G20:G21"/>
    <mergeCell ref="H20:H21"/>
    <mergeCell ref="H12:I12"/>
    <mergeCell ref="H8:I8"/>
    <mergeCell ref="H9:I9"/>
    <mergeCell ref="N4:O4"/>
    <mergeCell ref="L4:M4"/>
    <mergeCell ref="J4:K4"/>
    <mergeCell ref="H3:O3"/>
    <mergeCell ref="H4:I4"/>
    <mergeCell ref="L5:M5"/>
    <mergeCell ref="N5:O5"/>
    <mergeCell ref="F6:G6"/>
    <mergeCell ref="F7:G7"/>
    <mergeCell ref="L6:M6"/>
    <mergeCell ref="L7:M7"/>
    <mergeCell ref="H7:I7"/>
    <mergeCell ref="F5:G5"/>
    <mergeCell ref="H5:I5"/>
    <mergeCell ref="J5:K5"/>
    <mergeCell ref="J12:K12"/>
    <mergeCell ref="G16:H16"/>
    <mergeCell ref="E14:F14"/>
    <mergeCell ref="G14:H14"/>
    <mergeCell ref="I14:J14"/>
    <mergeCell ref="E15:F15"/>
    <mergeCell ref="G15:H15"/>
    <mergeCell ref="I15:J15"/>
    <mergeCell ref="H11:I11"/>
    <mergeCell ref="J8:K8"/>
    <mergeCell ref="J9:K9"/>
    <mergeCell ref="J11:K11"/>
    <mergeCell ref="H10:I10"/>
    <mergeCell ref="J10:K10"/>
    <mergeCell ref="L8:M8"/>
    <mergeCell ref="L9:M9"/>
    <mergeCell ref="L11:M11"/>
    <mergeCell ref="L12:M12"/>
    <mergeCell ref="L10:M10"/>
    <mergeCell ref="N8:O8"/>
    <mergeCell ref="N9:O9"/>
    <mergeCell ref="N11:O11"/>
    <mergeCell ref="N12:O12"/>
    <mergeCell ref="N10:O10"/>
    <mergeCell ref="J7:K7"/>
    <mergeCell ref="H6:I6"/>
    <mergeCell ref="N6:O6"/>
    <mergeCell ref="N7:O7"/>
    <mergeCell ref="E3:E4"/>
    <mergeCell ref="B3:D4"/>
    <mergeCell ref="B5:D5"/>
    <mergeCell ref="J6:K6"/>
    <mergeCell ref="F3:G4"/>
    <mergeCell ref="B6:D6"/>
    <mergeCell ref="M37:O37"/>
    <mergeCell ref="L37:L38"/>
    <mergeCell ref="I37:K37"/>
    <mergeCell ref="H37:H38"/>
    <mergeCell ref="B12:D12"/>
    <mergeCell ref="B19:D21"/>
    <mergeCell ref="B22:D22"/>
    <mergeCell ref="B23:D23"/>
    <mergeCell ref="B14:C14"/>
    <mergeCell ref="B15:C15"/>
    <mergeCell ref="B16:C16"/>
    <mergeCell ref="B44:G44"/>
    <mergeCell ref="B42:G42"/>
    <mergeCell ref="B43:G43"/>
    <mergeCell ref="B37:G38"/>
    <mergeCell ref="B39:G39"/>
    <mergeCell ref="B40:G40"/>
    <mergeCell ref="B41:G41"/>
    <mergeCell ref="C27:C28"/>
    <mergeCell ref="K14:L14"/>
    <mergeCell ref="K15:L15"/>
    <mergeCell ref="K16:L16"/>
    <mergeCell ref="B25:D25"/>
    <mergeCell ref="I25:J25"/>
    <mergeCell ref="I22:J22"/>
    <mergeCell ref="I23:J23"/>
    <mergeCell ref="B27:B28"/>
    <mergeCell ref="B24:D24"/>
    <mergeCell ref="I24:J24"/>
    <mergeCell ref="E16:F16"/>
    <mergeCell ref="L19:O19"/>
    <mergeCell ref="N20:N21"/>
    <mergeCell ref="O20:O21"/>
    <mergeCell ref="I16:J16"/>
    <mergeCell ref="L20:M20"/>
    <mergeCell ref="I20:J21"/>
    <mergeCell ref="E19:E21"/>
    <mergeCell ref="F19:F21"/>
    <mergeCell ref="B31:O31"/>
    <mergeCell ref="B34:F34"/>
    <mergeCell ref="B35:F35"/>
    <mergeCell ref="G34:H34"/>
    <mergeCell ref="G32:H33"/>
    <mergeCell ref="I32:O32"/>
  </mergeCells>
  <conditionalFormatting sqref="Q3:Q22 Q24">
    <cfRule type="cellIs" priority="1" dxfId="0" operator="equal" stopIfTrue="1">
      <formula>"chyba"</formula>
    </cfRule>
  </conditionalFormatting>
  <conditionalFormatting sqref="Q26:Q40 Q42">
    <cfRule type="cellIs" priority="2" dxfId="1" operator="equal" stopIfTrue="1">
      <formula>"chyba"</formula>
    </cfRule>
  </conditionalFormatting>
  <conditionalFormatting sqref="Q44:Q47">
    <cfRule type="cellIs" priority="3" dxfId="2" operator="equal" stopIfTrue="1">
      <formula>"chyba"</formula>
    </cfRule>
  </conditionalFormatting>
  <dataValidations count="6">
    <dataValidation type="whole" allowBlank="1" showErrorMessage="1" errorTitle="Pozor!" error="Je nezbytné vložit numerickou hodnotu!" sqref="I35:O35">
      <formula1>0</formula1>
      <formula2>999999999999</formula2>
    </dataValidation>
    <dataValidation type="whole" allowBlank="1" showErrorMessage="1" errorTitle="Pozor!" error="Je nezbytné vložit numerickou hodnotu!" sqref="H8:O12 I40:L44 F23:O25 I30:O30 D30 F30">
      <formula1>0</formula1>
      <formula2>999999</formula2>
    </dataValidation>
    <dataValidation type="whole" allowBlank="1" showErrorMessage="1" errorTitle="Pozor!" error="Je nezbytné vložit numerickou hodnotu!" sqref="N40:O43 L7:O7">
      <formula1>0</formula1>
      <formula2>9999999</formula2>
    </dataValidation>
    <dataValidation type="whole" allowBlank="1" showErrorMessage="1" errorTitle="Pozor!" error="Je nezbytné vložit numerickou hodnotu!" sqref="M42:M43 F6:G12">
      <formula1>0</formula1>
      <formula2>999999999</formula2>
    </dataValidation>
    <dataValidation type="whole" allowBlank="1" showErrorMessage="1" errorTitle="Pozor!" error="Je nezbytné vložit numerickou hodnotu!" sqref="E16:O16">
      <formula1>0</formula1>
      <formula2>9999999</formula2>
    </dataValidation>
    <dataValidation type="whole" allowBlank="1" showErrorMessage="1" errorTitle="Pozor!" error="Je nezbytné vložit numerickou hodnotu!" sqref="H6:O6">
      <formula1>0</formula1>
      <formula2>99999999</formula2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workbookViewId="0" topLeftCell="A22">
      <selection activeCell="B2" sqref="B2"/>
    </sheetView>
  </sheetViews>
  <sheetFormatPr defaultColWidth="9.00390625" defaultRowHeight="12.75" zeroHeight="1"/>
  <cols>
    <col min="1" max="1" width="1.75390625" style="7" customWidth="1"/>
    <col min="2" max="2" width="32.625" style="7" customWidth="1"/>
    <col min="3" max="3" width="8.25390625" style="7" customWidth="1"/>
    <col min="4" max="4" width="7.875" style="7" customWidth="1"/>
    <col min="5" max="6" width="8.625" style="13" customWidth="1"/>
    <col min="7" max="7" width="8.75390625" style="13" customWidth="1"/>
    <col min="8" max="8" width="8.25390625" style="13" customWidth="1"/>
    <col min="9" max="9" width="14.625" style="13" customWidth="1"/>
    <col min="10" max="10" width="3.75390625" style="13" customWidth="1"/>
    <col min="11" max="11" width="6.00390625" style="13" customWidth="1"/>
    <col min="12" max="12" width="25.625" style="13" customWidth="1"/>
    <col min="13" max="13" width="1.75390625" style="7" customWidth="1"/>
    <col min="14" max="16384" width="0" style="7" hidden="1" customWidth="1"/>
  </cols>
  <sheetData>
    <row r="1" spans="1:13" ht="10.5" customHeight="1">
      <c r="A1" s="12"/>
      <c r="B1" s="12"/>
      <c r="C1" s="12"/>
      <c r="D1" s="12"/>
      <c r="E1" s="27"/>
      <c r="F1" s="27"/>
      <c r="G1" s="27"/>
      <c r="H1" s="27"/>
      <c r="I1" s="27"/>
      <c r="J1" s="27"/>
      <c r="K1" s="27"/>
      <c r="L1" s="27"/>
      <c r="M1" s="12"/>
    </row>
    <row r="2" spans="1:13" ht="34.5" customHeight="1">
      <c r="A2" s="12"/>
      <c r="B2" s="23" t="s">
        <v>77</v>
      </c>
      <c r="C2" s="23"/>
      <c r="D2" s="10"/>
      <c r="E2" s="11"/>
      <c r="F2" s="11"/>
      <c r="G2" s="11"/>
      <c r="H2" s="11"/>
      <c r="I2" s="11"/>
      <c r="J2" s="11"/>
      <c r="K2" s="148"/>
      <c r="L2" s="149"/>
      <c r="M2" s="12"/>
    </row>
    <row r="3" spans="1:13" ht="24">
      <c r="A3" s="12"/>
      <c r="B3" s="241" t="s">
        <v>199</v>
      </c>
      <c r="C3" s="360"/>
      <c r="D3" s="360"/>
      <c r="E3" s="361"/>
      <c r="F3" s="6" t="s">
        <v>76</v>
      </c>
      <c r="G3" s="359" t="s">
        <v>79</v>
      </c>
      <c r="H3" s="359"/>
      <c r="I3" s="9" t="s">
        <v>78</v>
      </c>
      <c r="J3" s="53"/>
      <c r="K3" s="148"/>
      <c r="L3" s="149"/>
      <c r="M3" s="12"/>
    </row>
    <row r="4" spans="1:13" ht="13.5" customHeight="1">
      <c r="A4" s="12"/>
      <c r="B4" s="241" t="s">
        <v>6</v>
      </c>
      <c r="C4" s="360"/>
      <c r="D4" s="360"/>
      <c r="E4" s="361"/>
      <c r="F4" s="9" t="s">
        <v>7</v>
      </c>
      <c r="G4" s="359">
        <v>1</v>
      </c>
      <c r="H4" s="359"/>
      <c r="I4" s="9">
        <v>2</v>
      </c>
      <c r="J4" s="53"/>
      <c r="K4" s="150"/>
      <c r="L4" s="151"/>
      <c r="M4" s="12"/>
    </row>
    <row r="5" spans="1:13" ht="13.5" customHeight="1">
      <c r="A5" s="12"/>
      <c r="B5" s="344" t="s">
        <v>100</v>
      </c>
      <c r="C5" s="356"/>
      <c r="D5" s="356"/>
      <c r="E5" s="357"/>
      <c r="F5" s="9">
        <v>99</v>
      </c>
      <c r="G5" s="358">
        <v>16185</v>
      </c>
      <c r="H5" s="358"/>
      <c r="I5" s="4">
        <v>8633</v>
      </c>
      <c r="J5" s="92"/>
      <c r="K5" s="150"/>
      <c r="L5" s="151"/>
      <c r="M5" s="12"/>
    </row>
    <row r="6" spans="1:13" ht="13.5" customHeight="1">
      <c r="A6" s="12"/>
      <c r="B6" s="344" t="s">
        <v>101</v>
      </c>
      <c r="C6" s="356"/>
      <c r="D6" s="356"/>
      <c r="E6" s="357"/>
      <c r="F6" s="9" t="s">
        <v>80</v>
      </c>
      <c r="G6" s="358">
        <v>452</v>
      </c>
      <c r="H6" s="358"/>
      <c r="I6" s="4">
        <v>222</v>
      </c>
      <c r="J6" s="92"/>
      <c r="K6" s="92"/>
      <c r="L6" s="92"/>
      <c r="M6" s="12"/>
    </row>
    <row r="7" spans="1:13" ht="13.5" customHeight="1">
      <c r="A7" s="12"/>
      <c r="B7" s="344" t="s">
        <v>368</v>
      </c>
      <c r="C7" s="356"/>
      <c r="D7" s="356"/>
      <c r="E7" s="357"/>
      <c r="F7" s="9" t="s">
        <v>81</v>
      </c>
      <c r="G7" s="358">
        <v>29</v>
      </c>
      <c r="H7" s="358"/>
      <c r="I7" s="4">
        <v>15</v>
      </c>
      <c r="J7" s="92"/>
      <c r="K7" s="92"/>
      <c r="L7" s="92"/>
      <c r="M7" s="12"/>
    </row>
    <row r="8" spans="1:13" ht="13.5" customHeight="1">
      <c r="A8" s="12"/>
      <c r="B8" s="344" t="s">
        <v>227</v>
      </c>
      <c r="C8" s="356"/>
      <c r="D8" s="356"/>
      <c r="E8" s="357"/>
      <c r="F8" s="9" t="s">
        <v>226</v>
      </c>
      <c r="G8" s="358">
        <v>16312</v>
      </c>
      <c r="H8" s="358"/>
      <c r="I8" s="4">
        <v>6701</v>
      </c>
      <c r="J8" s="92"/>
      <c r="K8" s="92"/>
      <c r="L8" s="92"/>
      <c r="M8" s="12"/>
    </row>
    <row r="9" spans="1:13" ht="13.5" customHeight="1">
      <c r="A9" s="12"/>
      <c r="B9" s="362" t="s">
        <v>197</v>
      </c>
      <c r="C9" s="344" t="s">
        <v>102</v>
      </c>
      <c r="D9" s="345"/>
      <c r="E9" s="346"/>
      <c r="F9" s="9">
        <v>100</v>
      </c>
      <c r="G9" s="358">
        <v>34957</v>
      </c>
      <c r="H9" s="358"/>
      <c r="I9" s="4">
        <v>10988</v>
      </c>
      <c r="J9" s="92"/>
      <c r="K9" s="92"/>
      <c r="L9" s="92"/>
      <c r="M9" s="12"/>
    </row>
    <row r="10" spans="1:13" ht="13.5" customHeight="1">
      <c r="A10" s="12"/>
      <c r="B10" s="363"/>
      <c r="C10" s="344" t="s">
        <v>198</v>
      </c>
      <c r="D10" s="345"/>
      <c r="E10" s="346"/>
      <c r="F10" s="9">
        <v>101</v>
      </c>
      <c r="G10" s="358">
        <v>3220</v>
      </c>
      <c r="H10" s="358"/>
      <c r="I10" s="4">
        <v>999</v>
      </c>
      <c r="J10" s="92"/>
      <c r="K10" s="92"/>
      <c r="L10" s="92"/>
      <c r="M10" s="12"/>
    </row>
    <row r="11" spans="1:13" ht="60" customHeight="1">
      <c r="A11" s="12"/>
      <c r="B11" s="23" t="s">
        <v>82</v>
      </c>
      <c r="C11" s="23"/>
      <c r="D11" s="10"/>
      <c r="E11" s="11"/>
      <c r="F11" s="11"/>
      <c r="G11" s="11"/>
      <c r="H11" s="11"/>
      <c r="I11" s="11"/>
      <c r="J11" s="11"/>
      <c r="K11" s="11"/>
      <c r="L11" s="11"/>
      <c r="M11" s="12"/>
    </row>
    <row r="12" spans="1:13" ht="24">
      <c r="A12" s="12"/>
      <c r="B12" s="349"/>
      <c r="C12" s="350"/>
      <c r="D12" s="350"/>
      <c r="E12" s="350"/>
      <c r="F12" s="350"/>
      <c r="G12" s="350"/>
      <c r="H12" s="6" t="s">
        <v>76</v>
      </c>
      <c r="I12" s="6" t="s">
        <v>204</v>
      </c>
      <c r="J12" s="91"/>
      <c r="K12" s="91"/>
      <c r="L12" s="91"/>
      <c r="M12" s="12"/>
    </row>
    <row r="13" spans="1:13" ht="13.5" customHeight="1">
      <c r="A13" s="12"/>
      <c r="B13" s="241" t="s">
        <v>6</v>
      </c>
      <c r="C13" s="360"/>
      <c r="D13" s="360"/>
      <c r="E13" s="360"/>
      <c r="F13" s="360"/>
      <c r="G13" s="361"/>
      <c r="H13" s="9" t="s">
        <v>7</v>
      </c>
      <c r="I13" s="9">
        <v>1</v>
      </c>
      <c r="J13" s="53"/>
      <c r="K13" s="53"/>
      <c r="L13" s="53"/>
      <c r="M13" s="12"/>
    </row>
    <row r="14" spans="1:13" ht="13.5" customHeight="1">
      <c r="A14" s="12"/>
      <c r="B14" s="351" t="s">
        <v>120</v>
      </c>
      <c r="C14" s="349" t="s">
        <v>103</v>
      </c>
      <c r="D14" s="350"/>
      <c r="E14" s="350"/>
      <c r="F14" s="350"/>
      <c r="G14" s="350"/>
      <c r="H14" s="9">
        <v>102</v>
      </c>
      <c r="I14" s="4">
        <v>32</v>
      </c>
      <c r="J14" s="92"/>
      <c r="K14" s="92"/>
      <c r="L14" s="92"/>
      <c r="M14" s="12"/>
    </row>
    <row r="15" spans="1:13" ht="13.5" customHeight="1">
      <c r="A15" s="12"/>
      <c r="B15" s="352"/>
      <c r="C15" s="349" t="s">
        <v>104</v>
      </c>
      <c r="D15" s="350"/>
      <c r="E15" s="350"/>
      <c r="F15" s="350"/>
      <c r="G15" s="350"/>
      <c r="H15" s="9">
        <v>103</v>
      </c>
      <c r="I15" s="4">
        <v>271</v>
      </c>
      <c r="J15" s="92"/>
      <c r="K15" s="92"/>
      <c r="L15" s="92"/>
      <c r="M15" s="12"/>
    </row>
    <row r="16" spans="1:13" ht="13.5" customHeight="1">
      <c r="A16" s="12"/>
      <c r="B16" s="352"/>
      <c r="C16" s="349" t="s">
        <v>105</v>
      </c>
      <c r="D16" s="350"/>
      <c r="E16" s="350"/>
      <c r="F16" s="350"/>
      <c r="G16" s="350"/>
      <c r="H16" s="9" t="s">
        <v>83</v>
      </c>
      <c r="I16" s="4">
        <v>18</v>
      </c>
      <c r="J16" s="92"/>
      <c r="K16" s="92"/>
      <c r="L16" s="92"/>
      <c r="M16" s="12"/>
    </row>
    <row r="17" spans="1:13" ht="13.5" customHeight="1">
      <c r="A17" s="12"/>
      <c r="B17" s="352"/>
      <c r="C17" s="349" t="s">
        <v>106</v>
      </c>
      <c r="D17" s="350"/>
      <c r="E17" s="350"/>
      <c r="F17" s="350"/>
      <c r="G17" s="350"/>
      <c r="H17" s="9">
        <v>104</v>
      </c>
      <c r="I17" s="4">
        <v>218</v>
      </c>
      <c r="J17" s="92"/>
      <c r="K17" s="92"/>
      <c r="L17" s="92"/>
      <c r="M17" s="12"/>
    </row>
    <row r="18" spans="1:13" ht="13.5" customHeight="1">
      <c r="A18" s="12"/>
      <c r="B18" s="352"/>
      <c r="C18" s="349" t="s">
        <v>107</v>
      </c>
      <c r="D18" s="350"/>
      <c r="E18" s="350"/>
      <c r="F18" s="350"/>
      <c r="G18" s="350"/>
      <c r="H18" s="9">
        <v>105</v>
      </c>
      <c r="I18" s="4">
        <v>1654</v>
      </c>
      <c r="J18" s="92"/>
      <c r="K18" s="92"/>
      <c r="L18" s="92"/>
      <c r="M18" s="12"/>
    </row>
    <row r="19" spans="1:13" ht="13.5" customHeight="1">
      <c r="A19" s="12"/>
      <c r="B19" s="352"/>
      <c r="C19" s="349" t="s">
        <v>108</v>
      </c>
      <c r="D19" s="350"/>
      <c r="E19" s="350"/>
      <c r="F19" s="350"/>
      <c r="G19" s="350"/>
      <c r="H19" s="9">
        <v>106</v>
      </c>
      <c r="I19" s="204">
        <v>1398</v>
      </c>
      <c r="J19" s="92"/>
      <c r="K19" s="92"/>
      <c r="L19" s="92"/>
      <c r="M19" s="12"/>
    </row>
    <row r="20" spans="1:13" ht="13.5" customHeight="1">
      <c r="A20" s="12"/>
      <c r="B20" s="352"/>
      <c r="C20" s="349" t="s">
        <v>109</v>
      </c>
      <c r="D20" s="350"/>
      <c r="E20" s="350"/>
      <c r="F20" s="350"/>
      <c r="G20" s="350"/>
      <c r="H20" s="9" t="s">
        <v>84</v>
      </c>
      <c r="I20" s="4">
        <v>270</v>
      </c>
      <c r="J20" s="92"/>
      <c r="K20" s="92"/>
      <c r="L20" s="92"/>
      <c r="M20" s="12"/>
    </row>
    <row r="21" spans="1:13" ht="13.5" customHeight="1">
      <c r="A21" s="12"/>
      <c r="B21" s="352"/>
      <c r="C21" s="349" t="s">
        <v>110</v>
      </c>
      <c r="D21" s="350"/>
      <c r="E21" s="350"/>
      <c r="F21" s="350"/>
      <c r="G21" s="350"/>
      <c r="H21" s="9" t="s">
        <v>85</v>
      </c>
      <c r="I21" s="4">
        <v>299</v>
      </c>
      <c r="J21" s="92"/>
      <c r="K21" s="92"/>
      <c r="L21" s="92"/>
      <c r="M21" s="12"/>
    </row>
    <row r="22" spans="1:13" ht="13.5" customHeight="1">
      <c r="A22" s="12"/>
      <c r="B22" s="352"/>
      <c r="C22" s="349" t="s">
        <v>111</v>
      </c>
      <c r="D22" s="350"/>
      <c r="E22" s="350"/>
      <c r="F22" s="350"/>
      <c r="G22" s="350"/>
      <c r="H22" s="9" t="s">
        <v>86</v>
      </c>
      <c r="I22" s="4">
        <v>1939</v>
      </c>
      <c r="J22" s="92"/>
      <c r="K22" s="148"/>
      <c r="L22" s="153" t="s">
        <v>316</v>
      </c>
      <c r="M22" s="12"/>
    </row>
    <row r="23" spans="1:13" ht="28.5" customHeight="1">
      <c r="A23" s="12"/>
      <c r="B23" s="352"/>
      <c r="C23" s="366" t="s">
        <v>112</v>
      </c>
      <c r="D23" s="223" t="s">
        <v>113</v>
      </c>
      <c r="E23" s="364"/>
      <c r="F23" s="364"/>
      <c r="G23" s="365"/>
      <c r="H23" s="9" t="s">
        <v>87</v>
      </c>
      <c r="I23" s="4">
        <v>1863</v>
      </c>
      <c r="J23" s="92"/>
      <c r="K23" s="140" t="str">
        <f>IF(I22=SUM(I23:I24),"ok","chyba")</f>
        <v>ok</v>
      </c>
      <c r="L23" s="152" t="s">
        <v>370</v>
      </c>
      <c r="M23" s="12"/>
    </row>
    <row r="24" spans="1:13" ht="18" customHeight="1">
      <c r="A24" s="12"/>
      <c r="B24" s="352"/>
      <c r="C24" s="367"/>
      <c r="D24" s="223" t="s">
        <v>114</v>
      </c>
      <c r="E24" s="364"/>
      <c r="F24" s="364"/>
      <c r="G24" s="365"/>
      <c r="H24" s="9" t="s">
        <v>88</v>
      </c>
      <c r="I24" s="4">
        <v>76</v>
      </c>
      <c r="J24" s="92"/>
      <c r="K24" s="150"/>
      <c r="L24" s="151"/>
      <c r="M24" s="12"/>
    </row>
    <row r="25" spans="1:13" ht="13.5" customHeight="1">
      <c r="A25" s="12"/>
      <c r="B25" s="352"/>
      <c r="C25" s="349" t="s">
        <v>431</v>
      </c>
      <c r="D25" s="350"/>
      <c r="E25" s="350"/>
      <c r="F25" s="350"/>
      <c r="G25" s="350"/>
      <c r="H25" s="9" t="s">
        <v>89</v>
      </c>
      <c r="I25" s="4">
        <v>148</v>
      </c>
      <c r="J25" s="92"/>
      <c r="K25" s="92"/>
      <c r="L25" s="92"/>
      <c r="M25" s="12"/>
    </row>
    <row r="26" spans="1:13" ht="13.5" customHeight="1">
      <c r="A26" s="12"/>
      <c r="B26" s="352"/>
      <c r="C26" s="349" t="s">
        <v>228</v>
      </c>
      <c r="D26" s="350"/>
      <c r="E26" s="350"/>
      <c r="F26" s="350"/>
      <c r="G26" s="350"/>
      <c r="H26" s="9" t="s">
        <v>90</v>
      </c>
      <c r="I26" s="4">
        <v>10</v>
      </c>
      <c r="J26" s="92"/>
      <c r="K26" s="92"/>
      <c r="L26" s="92"/>
      <c r="M26" s="12"/>
    </row>
    <row r="27" spans="1:13" ht="13.5" customHeight="1">
      <c r="A27" s="12"/>
      <c r="B27" s="352"/>
      <c r="C27" s="349" t="s">
        <v>115</v>
      </c>
      <c r="D27" s="350"/>
      <c r="E27" s="350"/>
      <c r="F27" s="350"/>
      <c r="G27" s="350"/>
      <c r="H27" s="9" t="s">
        <v>91</v>
      </c>
      <c r="I27" s="4">
        <v>4</v>
      </c>
      <c r="J27" s="92"/>
      <c r="K27" s="92"/>
      <c r="L27" s="92"/>
      <c r="M27" s="12"/>
    </row>
    <row r="28" spans="1:13" ht="13.5" customHeight="1">
      <c r="A28" s="12"/>
      <c r="B28" s="352"/>
      <c r="C28" s="349" t="s">
        <v>116</v>
      </c>
      <c r="D28" s="350"/>
      <c r="E28" s="350"/>
      <c r="F28" s="350"/>
      <c r="G28" s="350"/>
      <c r="H28" s="9" t="s">
        <v>92</v>
      </c>
      <c r="I28" s="4">
        <v>2</v>
      </c>
      <c r="J28" s="92"/>
      <c r="K28" s="92"/>
      <c r="L28" s="92"/>
      <c r="M28" s="12"/>
    </row>
    <row r="29" spans="1:13" ht="13.5" customHeight="1">
      <c r="A29" s="12"/>
      <c r="B29" s="352"/>
      <c r="C29" s="349" t="s">
        <v>117</v>
      </c>
      <c r="D29" s="350"/>
      <c r="E29" s="350"/>
      <c r="F29" s="350"/>
      <c r="G29" s="350"/>
      <c r="H29" s="9" t="s">
        <v>93</v>
      </c>
      <c r="I29" s="4">
        <v>2</v>
      </c>
      <c r="J29" s="92"/>
      <c r="K29" s="92"/>
      <c r="L29" s="92"/>
      <c r="M29" s="12"/>
    </row>
    <row r="30" spans="1:13" ht="24" customHeight="1">
      <c r="A30" s="12"/>
      <c r="B30" s="352"/>
      <c r="C30" s="223" t="s">
        <v>118</v>
      </c>
      <c r="D30" s="354"/>
      <c r="E30" s="354"/>
      <c r="F30" s="354"/>
      <c r="G30" s="355"/>
      <c r="H30" s="9" t="s">
        <v>94</v>
      </c>
      <c r="I30" s="4">
        <v>25</v>
      </c>
      <c r="J30" s="92"/>
      <c r="K30" s="92"/>
      <c r="L30" s="92"/>
      <c r="M30" s="12"/>
    </row>
    <row r="31" spans="1:13" ht="13.5" customHeight="1">
      <c r="A31" s="12"/>
      <c r="B31" s="353"/>
      <c r="C31" s="349" t="s">
        <v>119</v>
      </c>
      <c r="D31" s="350"/>
      <c r="E31" s="350"/>
      <c r="F31" s="350"/>
      <c r="G31" s="350"/>
      <c r="H31" s="9" t="s">
        <v>95</v>
      </c>
      <c r="I31" s="4">
        <v>765</v>
      </c>
      <c r="J31" s="92"/>
      <c r="K31" s="92"/>
      <c r="L31" s="92"/>
      <c r="M31" s="12"/>
    </row>
    <row r="32" spans="1:13" ht="13.5" customHeight="1">
      <c r="A32" s="12"/>
      <c r="B32" s="351" t="s">
        <v>121</v>
      </c>
      <c r="C32" s="349" t="s">
        <v>122</v>
      </c>
      <c r="D32" s="350"/>
      <c r="E32" s="350"/>
      <c r="F32" s="350"/>
      <c r="G32" s="350"/>
      <c r="H32" s="9">
        <v>107</v>
      </c>
      <c r="I32" s="4">
        <v>1465</v>
      </c>
      <c r="J32" s="92"/>
      <c r="K32" s="92"/>
      <c r="L32" s="92"/>
      <c r="M32" s="12"/>
    </row>
    <row r="33" spans="1:13" ht="13.5" customHeight="1">
      <c r="A33" s="12"/>
      <c r="B33" s="352"/>
      <c r="C33" s="349" t="s">
        <v>123</v>
      </c>
      <c r="D33" s="350"/>
      <c r="E33" s="350"/>
      <c r="F33" s="350"/>
      <c r="G33" s="350"/>
      <c r="H33" s="9">
        <v>108</v>
      </c>
      <c r="I33" s="4">
        <v>478</v>
      </c>
      <c r="J33" s="92"/>
      <c r="K33" s="92"/>
      <c r="L33" s="92"/>
      <c r="M33" s="12"/>
    </row>
    <row r="34" spans="1:13" ht="13.5" customHeight="1">
      <c r="A34" s="12"/>
      <c r="B34" s="353"/>
      <c r="C34" s="349" t="s">
        <v>124</v>
      </c>
      <c r="D34" s="350"/>
      <c r="E34" s="350"/>
      <c r="F34" s="350"/>
      <c r="G34" s="350"/>
      <c r="H34" s="9" t="s">
        <v>96</v>
      </c>
      <c r="I34" s="4">
        <v>120</v>
      </c>
      <c r="J34" s="92"/>
      <c r="K34" s="92"/>
      <c r="L34" s="92"/>
      <c r="M34" s="12"/>
    </row>
    <row r="35" spans="1:13" ht="24.75" customHeight="1">
      <c r="A35" s="12"/>
      <c r="B35" s="349" t="s">
        <v>202</v>
      </c>
      <c r="C35" s="349"/>
      <c r="D35" s="349"/>
      <c r="E35" s="349"/>
      <c r="F35" s="349"/>
      <c r="G35" s="349"/>
      <c r="H35" s="9">
        <v>109</v>
      </c>
      <c r="I35" s="4">
        <v>86472</v>
      </c>
      <c r="J35" s="92"/>
      <c r="K35" s="140" t="str">
        <f>IF(I35&gt;=I36,"ok","chyba")</f>
        <v>ok</v>
      </c>
      <c r="L35" s="141" t="s">
        <v>369</v>
      </c>
      <c r="M35" s="12"/>
    </row>
    <row r="36" spans="1:13" ht="13.5" customHeight="1">
      <c r="A36" s="12"/>
      <c r="B36" s="349" t="s">
        <v>201</v>
      </c>
      <c r="C36" s="349"/>
      <c r="D36" s="349"/>
      <c r="E36" s="349"/>
      <c r="F36" s="349"/>
      <c r="G36" s="349"/>
      <c r="H36" s="9" t="s">
        <v>97</v>
      </c>
      <c r="I36" s="4">
        <v>598</v>
      </c>
      <c r="J36" s="92"/>
      <c r="K36" s="92"/>
      <c r="L36" s="92"/>
      <c r="M36" s="12"/>
    </row>
    <row r="37" spans="1:13" ht="13.5" customHeight="1">
      <c r="A37" s="12"/>
      <c r="B37" s="349" t="s">
        <v>125</v>
      </c>
      <c r="C37" s="349"/>
      <c r="D37" s="349"/>
      <c r="E37" s="349"/>
      <c r="F37" s="349"/>
      <c r="G37" s="349"/>
      <c r="H37" s="9" t="s">
        <v>98</v>
      </c>
      <c r="I37" s="4">
        <v>276</v>
      </c>
      <c r="J37" s="92"/>
      <c r="K37" s="92"/>
      <c r="L37" s="92"/>
      <c r="M37" s="12"/>
    </row>
    <row r="38" spans="1:13" ht="13.5" customHeight="1">
      <c r="A38" s="12"/>
      <c r="B38" s="349" t="s">
        <v>203</v>
      </c>
      <c r="C38" s="349"/>
      <c r="D38" s="349"/>
      <c r="E38" s="349"/>
      <c r="F38" s="349"/>
      <c r="G38" s="349"/>
      <c r="H38" s="9" t="s">
        <v>99</v>
      </c>
      <c r="I38" s="4">
        <v>2542</v>
      </c>
      <c r="J38" s="92"/>
      <c r="K38" s="92"/>
      <c r="L38" s="92"/>
      <c r="M38" s="12"/>
    </row>
    <row r="39" spans="1:13" ht="13.5" customHeight="1">
      <c r="A39" s="12"/>
      <c r="B39" s="349" t="s">
        <v>126</v>
      </c>
      <c r="C39" s="349"/>
      <c r="D39" s="349"/>
      <c r="E39" s="349"/>
      <c r="F39" s="349"/>
      <c r="G39" s="349"/>
      <c r="H39" s="9" t="s">
        <v>200</v>
      </c>
      <c r="I39" s="4">
        <v>348</v>
      </c>
      <c r="J39" s="92"/>
      <c r="K39" s="92"/>
      <c r="L39" s="92"/>
      <c r="M39" s="12"/>
    </row>
    <row r="40" spans="1:13" ht="13.5" customHeight="1">
      <c r="A40" s="12"/>
      <c r="B40" s="349" t="s">
        <v>127</v>
      </c>
      <c r="C40" s="349"/>
      <c r="D40" s="349"/>
      <c r="E40" s="349"/>
      <c r="F40" s="349"/>
      <c r="G40" s="349"/>
      <c r="H40" s="9">
        <v>110</v>
      </c>
      <c r="I40" s="4">
        <v>122302</v>
      </c>
      <c r="J40" s="92"/>
      <c r="K40" s="92"/>
      <c r="L40" s="92"/>
      <c r="M40" s="12"/>
    </row>
    <row r="41" spans="1:13" ht="13.5" customHeight="1">
      <c r="A41" s="12"/>
      <c r="B41" s="344" t="s">
        <v>205</v>
      </c>
      <c r="C41" s="345"/>
      <c r="D41" s="345"/>
      <c r="E41" s="345"/>
      <c r="F41" s="345"/>
      <c r="G41" s="346"/>
      <c r="H41" s="9">
        <v>111</v>
      </c>
      <c r="I41" s="4">
        <v>58218</v>
      </c>
      <c r="J41" s="92"/>
      <c r="K41" s="92"/>
      <c r="L41" s="92"/>
      <c r="M41" s="12"/>
    </row>
    <row r="42" spans="1:13" ht="13.5" customHeight="1">
      <c r="A42" s="12"/>
      <c r="B42" s="344" t="s">
        <v>206</v>
      </c>
      <c r="C42" s="347"/>
      <c r="D42" s="347"/>
      <c r="E42" s="347"/>
      <c r="F42" s="347"/>
      <c r="G42" s="348"/>
      <c r="H42" s="9">
        <v>112</v>
      </c>
      <c r="I42" s="4">
        <v>268732</v>
      </c>
      <c r="J42" s="92"/>
      <c r="K42" s="92"/>
      <c r="L42" s="92"/>
      <c r="M42" s="12"/>
    </row>
    <row r="43" spans="1:13" ht="23.25" customHeight="1" thickBot="1">
      <c r="A43" s="12"/>
      <c r="B43" s="23" t="s">
        <v>315</v>
      </c>
      <c r="C43" s="10"/>
      <c r="D43" s="10"/>
      <c r="E43" s="11"/>
      <c r="F43" s="11"/>
      <c r="G43" s="11"/>
      <c r="H43" s="11"/>
      <c r="I43" s="11"/>
      <c r="J43" s="11"/>
      <c r="K43" s="11"/>
      <c r="L43" s="11"/>
      <c r="M43" s="12"/>
    </row>
    <row r="44" spans="2:12" ht="24.75" customHeight="1">
      <c r="B44" s="341"/>
      <c r="C44" s="342"/>
      <c r="D44" s="342"/>
      <c r="E44" s="342"/>
      <c r="F44" s="342"/>
      <c r="G44" s="342"/>
      <c r="H44" s="342"/>
      <c r="I44" s="343"/>
      <c r="J44" s="15"/>
      <c r="K44" s="15"/>
      <c r="L44" s="15"/>
    </row>
    <row r="45" spans="2:12" ht="27.75" customHeight="1" thickBot="1">
      <c r="B45" s="327"/>
      <c r="C45" s="328"/>
      <c r="D45" s="328"/>
      <c r="E45" s="328"/>
      <c r="F45" s="328"/>
      <c r="G45" s="328"/>
      <c r="H45" s="328"/>
      <c r="I45" s="329"/>
      <c r="J45" s="15"/>
      <c r="K45" s="15"/>
      <c r="L45" s="15"/>
    </row>
    <row r="46" spans="2:12" ht="15.75" customHeight="1">
      <c r="B46" s="14"/>
      <c r="C46" s="14"/>
      <c r="D46" s="14"/>
      <c r="E46" s="15"/>
      <c r="F46" s="15"/>
      <c r="G46" s="15"/>
      <c r="H46" s="15"/>
      <c r="I46" s="15"/>
      <c r="J46" s="15"/>
      <c r="K46" s="15"/>
      <c r="L46" s="15"/>
    </row>
    <row r="47" spans="10:12" ht="39.75" customHeight="1" hidden="1">
      <c r="J47" s="15"/>
      <c r="K47" s="15"/>
      <c r="L47" s="15"/>
    </row>
    <row r="48" spans="10:12" ht="16.5" customHeight="1" hidden="1">
      <c r="J48" s="15"/>
      <c r="K48" s="15"/>
      <c r="L48" s="15"/>
    </row>
    <row r="49" spans="10:12" ht="20.25" customHeight="1" hidden="1">
      <c r="J49" s="15"/>
      <c r="K49" s="15"/>
      <c r="L49" s="15"/>
    </row>
    <row r="50" spans="10:12" ht="23.25" customHeight="1" hidden="1">
      <c r="J50" s="15"/>
      <c r="K50" s="15"/>
      <c r="L50" s="15"/>
    </row>
    <row r="51" spans="10:12" ht="23.25" customHeight="1" hidden="1">
      <c r="J51" s="15"/>
      <c r="K51" s="15"/>
      <c r="L51" s="15"/>
    </row>
    <row r="52" spans="10:12" ht="14.25" customHeight="1" hidden="1">
      <c r="J52" s="15"/>
      <c r="K52" s="15"/>
      <c r="L52" s="15"/>
    </row>
    <row r="53" spans="10:12" ht="18" customHeight="1" hidden="1">
      <c r="J53" s="15"/>
      <c r="K53" s="15"/>
      <c r="L53" s="15"/>
    </row>
    <row r="54" spans="10:12" ht="19.5" customHeight="1" hidden="1">
      <c r="J54" s="15"/>
      <c r="K54" s="15"/>
      <c r="L54" s="15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/>
  </sheetData>
  <sheetProtection/>
  <mergeCells count="52">
    <mergeCell ref="B13:G13"/>
    <mergeCell ref="C14:G14"/>
    <mergeCell ref="C15:G15"/>
    <mergeCell ref="B14:B31"/>
    <mergeCell ref="D23:G23"/>
    <mergeCell ref="D24:G24"/>
    <mergeCell ref="C23:C24"/>
    <mergeCell ref="C16:G16"/>
    <mergeCell ref="C17:G17"/>
    <mergeCell ref="C18:G18"/>
    <mergeCell ref="C10:E10"/>
    <mergeCell ref="B9:B10"/>
    <mergeCell ref="B12:G12"/>
    <mergeCell ref="G10:H10"/>
    <mergeCell ref="G9:H9"/>
    <mergeCell ref="C9:E9"/>
    <mergeCell ref="G3:H3"/>
    <mergeCell ref="G4:H4"/>
    <mergeCell ref="B4:E4"/>
    <mergeCell ref="B3:E3"/>
    <mergeCell ref="B7:E7"/>
    <mergeCell ref="B8:E8"/>
    <mergeCell ref="G5:H5"/>
    <mergeCell ref="G7:H7"/>
    <mergeCell ref="G8:H8"/>
    <mergeCell ref="B6:E6"/>
    <mergeCell ref="G6:H6"/>
    <mergeCell ref="B5:E5"/>
    <mergeCell ref="C22:G22"/>
    <mergeCell ref="C25:G25"/>
    <mergeCell ref="C26:G26"/>
    <mergeCell ref="C19:G19"/>
    <mergeCell ref="C20:G20"/>
    <mergeCell ref="C21:G21"/>
    <mergeCell ref="C27:G27"/>
    <mergeCell ref="C29:G29"/>
    <mergeCell ref="C30:G30"/>
    <mergeCell ref="C31:G31"/>
    <mergeCell ref="C28:G28"/>
    <mergeCell ref="C32:G32"/>
    <mergeCell ref="C33:G33"/>
    <mergeCell ref="C34:G34"/>
    <mergeCell ref="B32:B34"/>
    <mergeCell ref="B35:G35"/>
    <mergeCell ref="B36:G36"/>
    <mergeCell ref="B37:G37"/>
    <mergeCell ref="B38:G38"/>
    <mergeCell ref="B44:I45"/>
    <mergeCell ref="B41:G41"/>
    <mergeCell ref="B42:G42"/>
    <mergeCell ref="B39:G39"/>
    <mergeCell ref="B40:G40"/>
  </mergeCells>
  <conditionalFormatting sqref="K3:K5 K35 K22 K24">
    <cfRule type="cellIs" priority="1" dxfId="0" operator="equal" stopIfTrue="1">
      <formula>"chyba"</formula>
    </cfRule>
  </conditionalFormatting>
  <conditionalFormatting sqref="K23">
    <cfRule type="cellIs" priority="2" dxfId="2" operator="equal" stopIfTrue="1">
      <formula>"chyba"</formula>
    </cfRule>
  </conditionalFormatting>
  <dataValidations count="2">
    <dataValidation type="whole" allowBlank="1" showErrorMessage="1" errorTitle="Pozor!" error="Vložte numerickou hodnotu!" sqref="I14:I42">
      <formula1>0</formula1>
      <formula2>99999</formula2>
    </dataValidation>
    <dataValidation type="whole" allowBlank="1" showErrorMessage="1" errorTitle="Pozor!" error="Vložte numerickou hodnotu!" sqref="G5:I10">
      <formula1>0</formula1>
      <formula2>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showGridLines="0" workbookViewId="0" topLeftCell="A1">
      <selection activeCell="B3" sqref="B3:H3"/>
    </sheetView>
  </sheetViews>
  <sheetFormatPr defaultColWidth="9.00390625" defaultRowHeight="12.75" zeroHeight="1"/>
  <cols>
    <col min="1" max="1" width="1.75390625" style="28" customWidth="1"/>
    <col min="2" max="2" width="31.125" style="28" customWidth="1"/>
    <col min="3" max="3" width="5.875" style="28" customWidth="1"/>
    <col min="4" max="4" width="9.125" style="28" customWidth="1"/>
    <col min="5" max="5" width="5.25390625" style="28" customWidth="1"/>
    <col min="6" max="6" width="4.75390625" style="28" customWidth="1"/>
    <col min="7" max="8" width="9.25390625" style="28" customWidth="1"/>
    <col min="9" max="9" width="5.00390625" style="28" customWidth="1"/>
    <col min="10" max="10" width="4.00390625" style="28" customWidth="1"/>
    <col min="11" max="11" width="9.125" style="28" customWidth="1"/>
    <col min="12" max="12" width="4.00390625" style="28" customWidth="1"/>
    <col min="13" max="13" width="6.25390625" style="28" customWidth="1"/>
    <col min="14" max="14" width="27.00390625" style="28" customWidth="1"/>
    <col min="15" max="15" width="1.75390625" style="28" customWidth="1"/>
    <col min="16" max="16384" width="0" style="28" hidden="1" customWidth="1"/>
  </cols>
  <sheetData>
    <row r="1" spans="1:15" ht="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9" customFormat="1" ht="30" customHeight="1">
      <c r="A2" s="42"/>
      <c r="B2" s="23" t="s">
        <v>129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2"/>
    </row>
    <row r="3" spans="1:15" ht="24.75" customHeight="1">
      <c r="A3" s="12"/>
      <c r="B3" s="344"/>
      <c r="C3" s="345"/>
      <c r="D3" s="345"/>
      <c r="E3" s="345"/>
      <c r="F3" s="345"/>
      <c r="G3" s="345"/>
      <c r="H3" s="346"/>
      <c r="I3" s="40" t="s">
        <v>8</v>
      </c>
      <c r="J3" s="244" t="s">
        <v>128</v>
      </c>
      <c r="K3" s="368"/>
      <c r="L3" s="91"/>
      <c r="M3" s="148"/>
      <c r="N3" s="149"/>
      <c r="O3" s="12"/>
    </row>
    <row r="4" spans="1:15" ht="13.5" customHeight="1">
      <c r="A4" s="12"/>
      <c r="B4" s="241" t="s">
        <v>6</v>
      </c>
      <c r="C4" s="369"/>
      <c r="D4" s="369"/>
      <c r="E4" s="369"/>
      <c r="F4" s="369"/>
      <c r="G4" s="369"/>
      <c r="H4" s="369"/>
      <c r="I4" s="9" t="s">
        <v>7</v>
      </c>
      <c r="J4" s="369">
        <v>1</v>
      </c>
      <c r="K4" s="370"/>
      <c r="L4" s="53"/>
      <c r="M4" s="148"/>
      <c r="N4" s="153" t="s">
        <v>316</v>
      </c>
      <c r="O4" s="12"/>
    </row>
    <row r="5" spans="1:15" ht="26.25" customHeight="1">
      <c r="A5" s="12"/>
      <c r="B5" s="231" t="s">
        <v>130</v>
      </c>
      <c r="C5" s="371"/>
      <c r="D5" s="371"/>
      <c r="E5" s="371"/>
      <c r="F5" s="371"/>
      <c r="G5" s="371"/>
      <c r="H5" s="372"/>
      <c r="I5" s="9" t="s">
        <v>132</v>
      </c>
      <c r="J5" s="239">
        <v>308</v>
      </c>
      <c r="K5" s="373"/>
      <c r="L5" s="92"/>
      <c r="M5" s="140" t="str">
        <f>IF(J5&gt;=SUM(J6:K8),"ok","chyba")</f>
        <v>ok</v>
      </c>
      <c r="N5" s="141" t="s">
        <v>375</v>
      </c>
      <c r="O5" s="12"/>
    </row>
    <row r="6" spans="1:15" ht="13.5" customHeight="1">
      <c r="A6" s="12"/>
      <c r="B6" s="377" t="s">
        <v>112</v>
      </c>
      <c r="C6" s="378"/>
      <c r="D6" s="379"/>
      <c r="E6" s="374" t="s">
        <v>106</v>
      </c>
      <c r="F6" s="375"/>
      <c r="G6" s="375"/>
      <c r="H6" s="376"/>
      <c r="I6" s="9" t="s">
        <v>133</v>
      </c>
      <c r="J6" s="239">
        <v>130</v>
      </c>
      <c r="K6" s="373"/>
      <c r="L6" s="92"/>
      <c r="M6" s="150"/>
      <c r="N6" s="155"/>
      <c r="O6" s="12"/>
    </row>
    <row r="7" spans="1:15" ht="13.5" customHeight="1">
      <c r="A7" s="12"/>
      <c r="B7" s="380"/>
      <c r="C7" s="381"/>
      <c r="D7" s="382"/>
      <c r="E7" s="374" t="s">
        <v>107</v>
      </c>
      <c r="F7" s="375"/>
      <c r="G7" s="375"/>
      <c r="H7" s="376"/>
      <c r="I7" s="9" t="s">
        <v>134</v>
      </c>
      <c r="J7" s="239">
        <v>162</v>
      </c>
      <c r="K7" s="373"/>
      <c r="L7" s="92"/>
      <c r="M7" s="150"/>
      <c r="N7" s="155"/>
      <c r="O7" s="12"/>
    </row>
    <row r="8" spans="1:15" ht="13.5" customHeight="1">
      <c r="A8" s="12"/>
      <c r="B8" s="383"/>
      <c r="C8" s="384"/>
      <c r="D8" s="385"/>
      <c r="E8" s="344" t="s">
        <v>131</v>
      </c>
      <c r="F8" s="345"/>
      <c r="G8" s="345"/>
      <c r="H8" s="346"/>
      <c r="I8" s="9" t="s">
        <v>135</v>
      </c>
      <c r="J8" s="239">
        <v>6</v>
      </c>
      <c r="K8" s="373"/>
      <c r="L8" s="92"/>
      <c r="M8" s="150"/>
      <c r="N8" s="155"/>
      <c r="O8" s="12"/>
    </row>
    <row r="9" spans="1:15" ht="13.5" customHeight="1">
      <c r="A9" s="12"/>
      <c r="B9" s="231" t="s">
        <v>139</v>
      </c>
      <c r="C9" s="371"/>
      <c r="D9" s="371"/>
      <c r="E9" s="371"/>
      <c r="F9" s="371"/>
      <c r="G9" s="371"/>
      <c r="H9" s="372"/>
      <c r="I9" s="9" t="s">
        <v>136</v>
      </c>
      <c r="J9" s="239">
        <v>26</v>
      </c>
      <c r="K9" s="373"/>
      <c r="L9" s="92"/>
      <c r="M9" s="150"/>
      <c r="N9" s="155"/>
      <c r="O9" s="12"/>
    </row>
    <row r="10" spans="1:15" ht="13.5" customHeight="1">
      <c r="A10" s="12"/>
      <c r="B10" s="231" t="s">
        <v>140</v>
      </c>
      <c r="C10" s="371"/>
      <c r="D10" s="371"/>
      <c r="E10" s="371"/>
      <c r="F10" s="371"/>
      <c r="G10" s="371"/>
      <c r="H10" s="372"/>
      <c r="I10" s="9" t="s">
        <v>137</v>
      </c>
      <c r="J10" s="239">
        <v>214</v>
      </c>
      <c r="K10" s="373"/>
      <c r="L10" s="92"/>
      <c r="M10" s="150"/>
      <c r="N10" s="155"/>
      <c r="O10" s="12"/>
    </row>
    <row r="11" spans="1:15" ht="13.5" customHeight="1">
      <c r="A11" s="12"/>
      <c r="B11" s="231" t="s">
        <v>141</v>
      </c>
      <c r="C11" s="371"/>
      <c r="D11" s="371"/>
      <c r="E11" s="371"/>
      <c r="F11" s="371"/>
      <c r="G11" s="371"/>
      <c r="H11" s="372"/>
      <c r="I11" s="9" t="s">
        <v>138</v>
      </c>
      <c r="J11" s="239">
        <v>9</v>
      </c>
      <c r="K11" s="373"/>
      <c r="L11" s="92"/>
      <c r="M11" s="150"/>
      <c r="N11" s="155"/>
      <c r="O11" s="12"/>
    </row>
    <row r="12" spans="1:15" ht="13.5" customHeight="1">
      <c r="A12" s="12"/>
      <c r="B12" s="61"/>
      <c r="C12" s="61"/>
      <c r="D12" s="61"/>
      <c r="E12" s="61"/>
      <c r="F12" s="61"/>
      <c r="G12" s="61"/>
      <c r="H12" s="61"/>
      <c r="I12" s="53"/>
      <c r="J12" s="92"/>
      <c r="K12" s="92"/>
      <c r="L12" s="92"/>
      <c r="M12" s="150"/>
      <c r="N12" s="155"/>
      <c r="O12" s="12"/>
    </row>
    <row r="13" spans="1:15" ht="13.5" customHeight="1">
      <c r="A13" s="12"/>
      <c r="B13" s="61"/>
      <c r="C13" s="61"/>
      <c r="D13" s="61"/>
      <c r="E13" s="61"/>
      <c r="F13" s="61"/>
      <c r="G13" s="61"/>
      <c r="H13" s="61"/>
      <c r="I13" s="53"/>
      <c r="J13" s="92"/>
      <c r="K13" s="92"/>
      <c r="L13" s="92"/>
      <c r="M13" s="150"/>
      <c r="N13" s="155"/>
      <c r="O13" s="12"/>
    </row>
    <row r="14" spans="1:15" ht="60" customHeight="1">
      <c r="A14" s="12"/>
      <c r="B14" s="23" t="s">
        <v>142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"/>
      <c r="N14" s="1"/>
      <c r="O14" s="12"/>
    </row>
    <row r="15" spans="1:15" ht="13.5" customHeight="1">
      <c r="A15" s="12"/>
      <c r="B15" s="390"/>
      <c r="C15" s="391"/>
      <c r="D15" s="391"/>
      <c r="E15" s="392"/>
      <c r="F15" s="250" t="s">
        <v>147</v>
      </c>
      <c r="G15" s="226" t="s">
        <v>148</v>
      </c>
      <c r="H15" s="388"/>
      <c r="I15" s="388"/>
      <c r="J15" s="389"/>
      <c r="K15" s="250" t="s">
        <v>143</v>
      </c>
      <c r="L15" s="91"/>
      <c r="M15" s="91"/>
      <c r="N15" s="91"/>
      <c r="O15" s="12"/>
    </row>
    <row r="16" spans="1:15" ht="23.25" customHeight="1">
      <c r="A16" s="12"/>
      <c r="B16" s="393"/>
      <c r="C16" s="394"/>
      <c r="D16" s="394"/>
      <c r="E16" s="395"/>
      <c r="F16" s="387"/>
      <c r="G16" s="36" t="s">
        <v>146</v>
      </c>
      <c r="H16" s="9" t="s">
        <v>145</v>
      </c>
      <c r="I16" s="226" t="s">
        <v>144</v>
      </c>
      <c r="J16" s="388"/>
      <c r="K16" s="386"/>
      <c r="L16" s="91"/>
      <c r="M16" s="91"/>
      <c r="N16" s="91"/>
      <c r="O16" s="12"/>
    </row>
    <row r="17" spans="1:15" ht="13.5" customHeight="1">
      <c r="A17" s="12"/>
      <c r="B17" s="226" t="s">
        <v>6</v>
      </c>
      <c r="C17" s="388"/>
      <c r="D17" s="388"/>
      <c r="E17" s="388"/>
      <c r="F17" s="9" t="s">
        <v>7</v>
      </c>
      <c r="G17" s="26">
        <v>1</v>
      </c>
      <c r="H17" s="9">
        <v>2</v>
      </c>
      <c r="I17" s="226">
        <v>3</v>
      </c>
      <c r="J17" s="389"/>
      <c r="K17" s="36">
        <v>4</v>
      </c>
      <c r="L17" s="53"/>
      <c r="M17" s="53"/>
      <c r="N17" s="53"/>
      <c r="O17" s="12"/>
    </row>
    <row r="18" spans="1:15" ht="13.5" customHeight="1">
      <c r="A18" s="12"/>
      <c r="B18" s="252" t="s">
        <v>150</v>
      </c>
      <c r="C18" s="396"/>
      <c r="D18" s="396"/>
      <c r="E18" s="397"/>
      <c r="F18" s="9">
        <v>113</v>
      </c>
      <c r="G18" s="34">
        <v>56</v>
      </c>
      <c r="H18" s="34">
        <v>550</v>
      </c>
      <c r="I18" s="398">
        <v>1715</v>
      </c>
      <c r="J18" s="399"/>
      <c r="K18" s="35">
        <v>46835</v>
      </c>
      <c r="L18" s="92"/>
      <c r="M18" s="92"/>
      <c r="N18" s="92"/>
      <c r="O18" s="12"/>
    </row>
    <row r="19" spans="1:15" ht="13.5" customHeight="1">
      <c r="A19" s="12"/>
      <c r="B19" s="252" t="s">
        <v>151</v>
      </c>
      <c r="C19" s="396"/>
      <c r="D19" s="396"/>
      <c r="E19" s="397"/>
      <c r="F19" s="9" t="s">
        <v>149</v>
      </c>
      <c r="G19" s="34">
        <v>196</v>
      </c>
      <c r="H19" s="34">
        <v>152</v>
      </c>
      <c r="I19" s="226" t="s">
        <v>9</v>
      </c>
      <c r="J19" s="389"/>
      <c r="K19" s="35">
        <v>1385</v>
      </c>
      <c r="L19" s="92"/>
      <c r="M19" s="92"/>
      <c r="N19" s="92"/>
      <c r="O19" s="12"/>
    </row>
    <row r="20" spans="1:15" ht="13.5" customHeight="1">
      <c r="A20" s="12"/>
      <c r="B20" s="90"/>
      <c r="C20" s="90"/>
      <c r="D20" s="90"/>
      <c r="E20" s="90"/>
      <c r="F20" s="53"/>
      <c r="G20" s="92"/>
      <c r="H20" s="92"/>
      <c r="I20" s="91"/>
      <c r="J20" s="91"/>
      <c r="K20" s="92"/>
      <c r="L20" s="92"/>
      <c r="M20" s="92"/>
      <c r="N20" s="92"/>
      <c r="O20" s="12"/>
    </row>
    <row r="21" spans="1:15" ht="13.5" customHeight="1">
      <c r="A21" s="12"/>
      <c r="B21" s="90"/>
      <c r="C21" s="90"/>
      <c r="D21" s="90"/>
      <c r="E21" s="90"/>
      <c r="F21" s="53"/>
      <c r="G21" s="92"/>
      <c r="H21" s="92"/>
      <c r="I21" s="91"/>
      <c r="J21" s="91"/>
      <c r="K21" s="92"/>
      <c r="L21" s="92"/>
      <c r="M21" s="92"/>
      <c r="N21" s="92"/>
      <c r="O21" s="12"/>
    </row>
    <row r="22" spans="1:15" ht="13.5" customHeight="1">
      <c r="A22" s="12"/>
      <c r="B22" s="90"/>
      <c r="C22" s="90"/>
      <c r="D22" s="90"/>
      <c r="E22" s="90"/>
      <c r="F22" s="53"/>
      <c r="G22" s="92"/>
      <c r="H22" s="92"/>
      <c r="I22" s="91"/>
      <c r="J22" s="91"/>
      <c r="K22" s="92"/>
      <c r="L22" s="92"/>
      <c r="M22" s="92"/>
      <c r="N22" s="92"/>
      <c r="O22" s="12"/>
    </row>
    <row r="23" spans="1:15" ht="60" customHeight="1">
      <c r="A23" s="12"/>
      <c r="B23" s="23" t="s">
        <v>154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2"/>
    </row>
    <row r="24" spans="1:15" ht="13.5" customHeight="1">
      <c r="A24" s="12"/>
      <c r="B24" s="250"/>
      <c r="C24" s="250" t="s">
        <v>8</v>
      </c>
      <c r="D24" s="250" t="s">
        <v>153</v>
      </c>
      <c r="E24" s="244" t="s">
        <v>152</v>
      </c>
      <c r="F24" s="368"/>
      <c r="G24" s="250" t="s">
        <v>413</v>
      </c>
      <c r="H24" s="388" t="s">
        <v>371</v>
      </c>
      <c r="I24" s="388"/>
      <c r="J24" s="388"/>
      <c r="K24" s="389"/>
      <c r="L24" s="91"/>
      <c r="M24" s="91"/>
      <c r="N24" s="91"/>
      <c r="O24" s="12"/>
    </row>
    <row r="25" spans="1:15" ht="41.25" customHeight="1">
      <c r="A25" s="12"/>
      <c r="B25" s="387"/>
      <c r="C25" s="387"/>
      <c r="D25" s="387"/>
      <c r="E25" s="400"/>
      <c r="F25" s="401"/>
      <c r="G25" s="387"/>
      <c r="H25" s="6" t="s">
        <v>372</v>
      </c>
      <c r="I25" s="226" t="s">
        <v>373</v>
      </c>
      <c r="J25" s="389"/>
      <c r="K25" s="6" t="s">
        <v>374</v>
      </c>
      <c r="L25" s="91"/>
      <c r="M25" s="91"/>
      <c r="N25" s="91"/>
      <c r="O25" s="12"/>
    </row>
    <row r="26" spans="1:15" ht="13.5" customHeight="1">
      <c r="A26" s="12"/>
      <c r="B26" s="9" t="s">
        <v>6</v>
      </c>
      <c r="C26" s="9" t="s">
        <v>7</v>
      </c>
      <c r="D26" s="9">
        <v>1</v>
      </c>
      <c r="E26" s="241">
        <v>2</v>
      </c>
      <c r="F26" s="370"/>
      <c r="G26" s="9">
        <v>3</v>
      </c>
      <c r="H26" s="9">
        <v>4</v>
      </c>
      <c r="I26" s="241">
        <v>5</v>
      </c>
      <c r="J26" s="370"/>
      <c r="K26" s="9">
        <v>6</v>
      </c>
      <c r="L26" s="53"/>
      <c r="M26" s="53"/>
      <c r="N26" s="53"/>
      <c r="O26" s="12"/>
    </row>
    <row r="27" spans="1:15" ht="27" customHeight="1">
      <c r="A27" s="12"/>
      <c r="B27" s="45" t="s">
        <v>155</v>
      </c>
      <c r="C27" s="9">
        <v>114</v>
      </c>
      <c r="D27" s="4">
        <v>37</v>
      </c>
      <c r="E27" s="241" t="s">
        <v>9</v>
      </c>
      <c r="F27" s="370"/>
      <c r="G27" s="4">
        <v>7730</v>
      </c>
      <c r="H27" s="4">
        <v>5</v>
      </c>
      <c r="I27" s="239">
        <v>7</v>
      </c>
      <c r="J27" s="373"/>
      <c r="K27" s="4">
        <v>25</v>
      </c>
      <c r="L27" s="92"/>
      <c r="M27" s="140" t="str">
        <f>IF(D27=SUM(H27:K27),"ok","chyba")</f>
        <v>ok</v>
      </c>
      <c r="N27" s="141" t="s">
        <v>376</v>
      </c>
      <c r="O27" s="12"/>
    </row>
    <row r="28" spans="1:15" ht="24.75" customHeight="1">
      <c r="A28" s="12"/>
      <c r="B28" s="45" t="s">
        <v>156</v>
      </c>
      <c r="C28" s="9">
        <v>115</v>
      </c>
      <c r="D28" s="4">
        <v>46</v>
      </c>
      <c r="E28" s="241" t="s">
        <v>9</v>
      </c>
      <c r="F28" s="370"/>
      <c r="G28" s="4">
        <v>4353</v>
      </c>
      <c r="H28" s="4">
        <v>1</v>
      </c>
      <c r="I28" s="239">
        <v>8</v>
      </c>
      <c r="J28" s="373"/>
      <c r="K28" s="4">
        <v>37</v>
      </c>
      <c r="L28" s="92"/>
      <c r="M28" s="140" t="str">
        <f>IF(D28=SUM(H28:K28),"ok","chyba")</f>
        <v>ok</v>
      </c>
      <c r="N28" s="141" t="s">
        <v>377</v>
      </c>
      <c r="O28" s="12"/>
    </row>
    <row r="29" spans="1:15" ht="24.75" customHeight="1">
      <c r="A29" s="12"/>
      <c r="B29" s="47" t="s">
        <v>157</v>
      </c>
      <c r="C29" s="9">
        <v>116</v>
      </c>
      <c r="D29" s="4">
        <v>27</v>
      </c>
      <c r="E29" s="239">
        <v>115</v>
      </c>
      <c r="F29" s="373"/>
      <c r="G29" s="4">
        <v>452</v>
      </c>
      <c r="H29" s="4">
        <v>7</v>
      </c>
      <c r="I29" s="239">
        <v>4</v>
      </c>
      <c r="J29" s="373"/>
      <c r="K29" s="4">
        <v>16</v>
      </c>
      <c r="L29" s="92"/>
      <c r="M29" s="140" t="str">
        <f>IF(D29=SUM(H29:K29),"ok","chyba")</f>
        <v>ok</v>
      </c>
      <c r="N29" s="141" t="s">
        <v>378</v>
      </c>
      <c r="O29" s="12"/>
    </row>
    <row r="30" spans="1:15" ht="24" customHeight="1">
      <c r="A30" s="12"/>
      <c r="B30" s="45" t="s">
        <v>158</v>
      </c>
      <c r="C30" s="9">
        <v>117</v>
      </c>
      <c r="D30" s="4">
        <v>92</v>
      </c>
      <c r="E30" s="241" t="s">
        <v>9</v>
      </c>
      <c r="F30" s="370"/>
      <c r="G30" s="4">
        <v>1953</v>
      </c>
      <c r="H30" s="4">
        <v>2</v>
      </c>
      <c r="I30" s="239">
        <v>64</v>
      </c>
      <c r="J30" s="373"/>
      <c r="K30" s="4">
        <v>26</v>
      </c>
      <c r="L30" s="92"/>
      <c r="M30" s="140" t="str">
        <f>IF(D30=SUM(H30:K30),"ok","chyba")</f>
        <v>ok</v>
      </c>
      <c r="N30" s="141" t="s">
        <v>379</v>
      </c>
      <c r="O30" s="12"/>
    </row>
    <row r="31" spans="1:15" ht="27" customHeight="1">
      <c r="A31" s="12"/>
      <c r="B31" s="45" t="s">
        <v>159</v>
      </c>
      <c r="C31" s="9">
        <v>118</v>
      </c>
      <c r="D31" s="4">
        <v>61</v>
      </c>
      <c r="E31" s="241" t="s">
        <v>9</v>
      </c>
      <c r="F31" s="370"/>
      <c r="G31" s="4">
        <v>323</v>
      </c>
      <c r="H31" s="4">
        <v>45</v>
      </c>
      <c r="I31" s="239">
        <v>13</v>
      </c>
      <c r="J31" s="373"/>
      <c r="K31" s="4">
        <v>3</v>
      </c>
      <c r="L31" s="92"/>
      <c r="M31" s="140" t="str">
        <f>IF(D31=SUM(H31:K31),"ok","chyba")</f>
        <v>ok</v>
      </c>
      <c r="N31" s="141" t="s">
        <v>380</v>
      </c>
      <c r="O31" s="12"/>
    </row>
    <row r="32" spans="1:15" ht="20.25" customHeight="1" thickBot="1">
      <c r="A32" s="12"/>
      <c r="B32" s="23" t="s">
        <v>315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2"/>
    </row>
    <row r="33" spans="12:14" ht="13.5" customHeight="1" hidden="1">
      <c r="L33" s="154"/>
      <c r="M33" s="154"/>
      <c r="N33" s="154"/>
    </row>
    <row r="34" spans="12:14" ht="13.5" customHeight="1" hidden="1">
      <c r="L34" s="154"/>
      <c r="M34" s="154"/>
      <c r="N34" s="154"/>
    </row>
    <row r="35" spans="12:14" ht="13.5" customHeight="1" hidden="1">
      <c r="L35" s="154"/>
      <c r="M35" s="154"/>
      <c r="N35" s="154"/>
    </row>
    <row r="36" spans="12:14" ht="13.5" customHeight="1" hidden="1">
      <c r="L36" s="154"/>
      <c r="M36" s="154"/>
      <c r="N36" s="154"/>
    </row>
    <row r="37" spans="12:14" ht="13.5" customHeight="1" hidden="1">
      <c r="L37" s="154"/>
      <c r="M37" s="154"/>
      <c r="N37" s="154"/>
    </row>
    <row r="38" spans="12:14" ht="13.5" customHeight="1" hidden="1">
      <c r="L38" s="154"/>
      <c r="M38" s="154"/>
      <c r="N38" s="154"/>
    </row>
    <row r="39" spans="12:14" ht="13.5" customHeight="1" hidden="1">
      <c r="L39" s="154"/>
      <c r="M39" s="154"/>
      <c r="N39" s="154"/>
    </row>
    <row r="40" spans="12:14" ht="13.5" customHeight="1" hidden="1">
      <c r="L40" s="154"/>
      <c r="M40" s="154"/>
      <c r="N40" s="154"/>
    </row>
    <row r="41" spans="12:14" ht="13.5" customHeight="1" hidden="1">
      <c r="L41" s="154"/>
      <c r="M41" s="154"/>
      <c r="N41" s="154"/>
    </row>
    <row r="42" spans="12:14" ht="13.5" customHeight="1" hidden="1">
      <c r="L42" s="154"/>
      <c r="M42" s="154"/>
      <c r="N42" s="154"/>
    </row>
    <row r="43" spans="12:14" ht="13.5" customHeight="1" hidden="1">
      <c r="L43" s="154"/>
      <c r="M43" s="154"/>
      <c r="N43" s="154"/>
    </row>
    <row r="44" spans="12:14" ht="13.5" customHeight="1" hidden="1">
      <c r="L44" s="154"/>
      <c r="M44" s="154"/>
      <c r="N44" s="154"/>
    </row>
    <row r="45" spans="12:14" ht="13.5" customHeight="1" hidden="1">
      <c r="L45" s="154"/>
      <c r="M45" s="154"/>
      <c r="N45" s="154"/>
    </row>
    <row r="46" spans="12:14" ht="13.5" customHeight="1" hidden="1">
      <c r="L46" s="154"/>
      <c r="M46" s="154"/>
      <c r="N46" s="154"/>
    </row>
    <row r="47" spans="12:14" ht="13.5" customHeight="1" hidden="1">
      <c r="L47" s="154"/>
      <c r="M47" s="154"/>
      <c r="N47" s="154"/>
    </row>
    <row r="48" spans="12:14" ht="13.5" customHeight="1" hidden="1">
      <c r="L48" s="154"/>
      <c r="M48" s="154"/>
      <c r="N48" s="154"/>
    </row>
    <row r="49" spans="12:14" ht="13.5" customHeight="1" hidden="1">
      <c r="L49" s="154"/>
      <c r="M49" s="154"/>
      <c r="N49" s="154"/>
    </row>
    <row r="50" spans="12:14" ht="13.5" customHeight="1" hidden="1">
      <c r="L50" s="154"/>
      <c r="M50" s="154"/>
      <c r="N50" s="154"/>
    </row>
    <row r="51" spans="12:14" ht="13.5" customHeight="1" hidden="1">
      <c r="L51" s="154"/>
      <c r="M51" s="154"/>
      <c r="N51" s="154"/>
    </row>
    <row r="52" spans="12:14" ht="13.5" customHeight="1" hidden="1">
      <c r="L52" s="154"/>
      <c r="M52" s="154"/>
      <c r="N52" s="154"/>
    </row>
    <row r="53" spans="12:14" ht="13.5" customHeight="1" hidden="1">
      <c r="L53" s="154"/>
      <c r="M53" s="154"/>
      <c r="N53" s="154"/>
    </row>
    <row r="54" spans="12:14" ht="13.5" customHeight="1" hidden="1">
      <c r="L54" s="154"/>
      <c r="M54" s="154"/>
      <c r="N54" s="154"/>
    </row>
    <row r="55" spans="12:14" ht="13.5" customHeight="1" hidden="1">
      <c r="L55" s="154"/>
      <c r="M55" s="154"/>
      <c r="N55" s="154"/>
    </row>
    <row r="56" spans="12:14" ht="13.5" customHeight="1" hidden="1">
      <c r="L56" s="154"/>
      <c r="M56" s="154"/>
      <c r="N56" s="154"/>
    </row>
    <row r="57" spans="12:14" ht="13.5" customHeight="1" hidden="1">
      <c r="L57" s="154"/>
      <c r="M57" s="154"/>
      <c r="N57" s="154"/>
    </row>
    <row r="58" spans="12:14" ht="13.5" customHeight="1" hidden="1">
      <c r="L58" s="154"/>
      <c r="M58" s="154"/>
      <c r="N58" s="154"/>
    </row>
    <row r="59" spans="12:14" ht="12" hidden="1">
      <c r="L59" s="154"/>
      <c r="M59" s="154"/>
      <c r="N59" s="154"/>
    </row>
    <row r="60" spans="2:14" ht="12">
      <c r="B60" s="402"/>
      <c r="C60" s="403"/>
      <c r="D60" s="403"/>
      <c r="E60" s="403"/>
      <c r="F60" s="403"/>
      <c r="G60" s="403"/>
      <c r="H60" s="403"/>
      <c r="I60" s="403"/>
      <c r="J60" s="403"/>
      <c r="K60" s="404"/>
      <c r="L60" s="154"/>
      <c r="M60" s="154"/>
      <c r="N60" s="154"/>
    </row>
    <row r="61" spans="2:14" ht="12">
      <c r="B61" s="405"/>
      <c r="C61" s="406"/>
      <c r="D61" s="406"/>
      <c r="E61" s="406"/>
      <c r="F61" s="406"/>
      <c r="G61" s="406"/>
      <c r="H61" s="406"/>
      <c r="I61" s="406"/>
      <c r="J61" s="406"/>
      <c r="K61" s="407"/>
      <c r="L61" s="154"/>
      <c r="M61" s="154"/>
      <c r="N61" s="154"/>
    </row>
    <row r="62" spans="2:14" ht="12">
      <c r="B62" s="405"/>
      <c r="C62" s="406"/>
      <c r="D62" s="406"/>
      <c r="E62" s="406"/>
      <c r="F62" s="406"/>
      <c r="G62" s="406"/>
      <c r="H62" s="406"/>
      <c r="I62" s="406"/>
      <c r="J62" s="406"/>
      <c r="K62" s="407"/>
      <c r="L62" s="154"/>
      <c r="M62" s="154"/>
      <c r="N62" s="154"/>
    </row>
    <row r="63" spans="2:14" ht="12">
      <c r="B63" s="405"/>
      <c r="C63" s="406"/>
      <c r="D63" s="406"/>
      <c r="E63" s="406"/>
      <c r="F63" s="406"/>
      <c r="G63" s="406"/>
      <c r="H63" s="406"/>
      <c r="I63" s="406"/>
      <c r="J63" s="406"/>
      <c r="K63" s="407"/>
      <c r="L63" s="154"/>
      <c r="M63" s="154"/>
      <c r="N63" s="154"/>
    </row>
    <row r="64" spans="2:14" ht="12">
      <c r="B64" s="405"/>
      <c r="C64" s="406"/>
      <c r="D64" s="406"/>
      <c r="E64" s="406"/>
      <c r="F64" s="406"/>
      <c r="G64" s="406"/>
      <c r="H64" s="406"/>
      <c r="I64" s="406"/>
      <c r="J64" s="406"/>
      <c r="K64" s="407"/>
      <c r="L64" s="154"/>
      <c r="M64" s="154"/>
      <c r="N64" s="154"/>
    </row>
    <row r="65" spans="2:14" ht="12.75" thickBot="1">
      <c r="B65" s="408"/>
      <c r="C65" s="409"/>
      <c r="D65" s="409"/>
      <c r="E65" s="409"/>
      <c r="F65" s="409"/>
      <c r="G65" s="409"/>
      <c r="H65" s="409"/>
      <c r="I65" s="409"/>
      <c r="J65" s="409"/>
      <c r="K65" s="410"/>
      <c r="L65" s="154"/>
      <c r="M65" s="154"/>
      <c r="N65" s="154"/>
    </row>
    <row r="66" ht="12"/>
  </sheetData>
  <sheetProtection sheet="1" objects="1" scenarios="1"/>
  <mergeCells count="50">
    <mergeCell ref="B60:K65"/>
    <mergeCell ref="E28:F28"/>
    <mergeCell ref="I28:J28"/>
    <mergeCell ref="E31:F31"/>
    <mergeCell ref="I31:J31"/>
    <mergeCell ref="E29:F29"/>
    <mergeCell ref="I29:J29"/>
    <mergeCell ref="E30:F30"/>
    <mergeCell ref="I30:J30"/>
    <mergeCell ref="E26:F26"/>
    <mergeCell ref="I26:J26"/>
    <mergeCell ref="E27:F27"/>
    <mergeCell ref="I27:J27"/>
    <mergeCell ref="B19:E19"/>
    <mergeCell ref="I19:J19"/>
    <mergeCell ref="B24:B25"/>
    <mergeCell ref="C24:C25"/>
    <mergeCell ref="D24:D25"/>
    <mergeCell ref="E24:F25"/>
    <mergeCell ref="G24:G25"/>
    <mergeCell ref="H24:K24"/>
    <mergeCell ref="I25:J25"/>
    <mergeCell ref="I16:J16"/>
    <mergeCell ref="B17:E17"/>
    <mergeCell ref="I17:J17"/>
    <mergeCell ref="B18:E18"/>
    <mergeCell ref="I18:J18"/>
    <mergeCell ref="B9:H9"/>
    <mergeCell ref="J9:K9"/>
    <mergeCell ref="K15:K16"/>
    <mergeCell ref="F15:F16"/>
    <mergeCell ref="G15:J15"/>
    <mergeCell ref="B10:H10"/>
    <mergeCell ref="J10:K10"/>
    <mergeCell ref="B11:H11"/>
    <mergeCell ref="J11:K11"/>
    <mergeCell ref="B15:E16"/>
    <mergeCell ref="E8:H8"/>
    <mergeCell ref="B6:D8"/>
    <mergeCell ref="J6:K6"/>
    <mergeCell ref="J7:K7"/>
    <mergeCell ref="J8:K8"/>
    <mergeCell ref="B5:H5"/>
    <mergeCell ref="J5:K5"/>
    <mergeCell ref="E6:H6"/>
    <mergeCell ref="E7:H7"/>
    <mergeCell ref="J3:K3"/>
    <mergeCell ref="B3:H3"/>
    <mergeCell ref="B4:H4"/>
    <mergeCell ref="J4:K4"/>
  </mergeCells>
  <conditionalFormatting sqref="M5:M13">
    <cfRule type="cellIs" priority="1" dxfId="0" operator="equal" stopIfTrue="1">
      <formula>"chyba"</formula>
    </cfRule>
  </conditionalFormatting>
  <conditionalFormatting sqref="M27:M31">
    <cfRule type="cellIs" priority="2" dxfId="3" operator="equal" stopIfTrue="1">
      <formula>"chyba"</formula>
    </cfRule>
  </conditionalFormatting>
  <dataValidations count="4">
    <dataValidation type="whole" allowBlank="1" showErrorMessage="1" errorTitle="Pozor!" error="Vložte číselnou hodnotu!" sqref="J5:K11 K19">
      <formula1>0</formula1>
      <formula2>999999</formula2>
    </dataValidation>
    <dataValidation type="whole" allowBlank="1" showErrorMessage="1" errorTitle="Pozor!" error="Vložte číselnou hodnotu!" sqref="G18:K18">
      <formula1>0</formula1>
      <formula2>9999999999</formula2>
    </dataValidation>
    <dataValidation type="whole" allowBlank="1" showErrorMessage="1" errorTitle="Pozor!" error="Vložte číselnou hodnotu!" sqref="G27:K31">
      <formula1>0</formula1>
      <formula2>999999999</formula2>
    </dataValidation>
    <dataValidation type="whole" allowBlank="1" showErrorMessage="1" errorTitle="Pozor!" error="Vložte číselnou hodnotu!" sqref="D27:D31">
      <formula1>0</formula1>
      <formula2>99999999</formula2>
    </dataValidation>
  </dataValidation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B1">
      <selection activeCell="B3" sqref="B3:D5"/>
    </sheetView>
  </sheetViews>
  <sheetFormatPr defaultColWidth="9.00390625" defaultRowHeight="12.75" zeroHeight="1"/>
  <cols>
    <col min="1" max="1" width="1.875" style="157" customWidth="1"/>
    <col min="2" max="2" width="10.00390625" style="0" customWidth="1"/>
    <col min="3" max="3" width="6.375" style="0" customWidth="1"/>
    <col min="4" max="4" width="19.25390625" style="0" customWidth="1"/>
    <col min="5" max="5" width="6.00390625" style="0" customWidth="1"/>
    <col min="6" max="17" width="8.375" style="0" customWidth="1"/>
    <col min="18" max="18" width="4.125" style="195" customWidth="1"/>
    <col min="19" max="19" width="13.125" style="195" customWidth="1"/>
    <col min="20" max="20" width="8.375" style="195" customWidth="1"/>
    <col min="21" max="21" width="1.875" style="157" customWidth="1"/>
    <col min="22" max="16384" width="0" style="0" hidden="1" customWidth="1"/>
  </cols>
  <sheetData>
    <row r="1" spans="2:20" ht="9" customHeight="1"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90"/>
      <c r="S1" s="190"/>
      <c r="T1" s="190"/>
    </row>
    <row r="2" spans="2:20" ht="12.75" customHeight="1">
      <c r="B2" s="93" t="s">
        <v>395</v>
      </c>
      <c r="C2" s="94"/>
      <c r="D2" s="94"/>
      <c r="E2" s="95"/>
      <c r="F2" s="96"/>
      <c r="G2" s="96"/>
      <c r="H2" s="97"/>
      <c r="I2" s="97"/>
      <c r="J2" s="97"/>
      <c r="K2" s="97"/>
      <c r="L2" s="98"/>
      <c r="M2" s="98"/>
      <c r="N2" s="98"/>
      <c r="O2" s="98"/>
      <c r="P2" s="98"/>
      <c r="Q2" s="99"/>
      <c r="R2" s="191"/>
      <c r="S2" s="191"/>
      <c r="T2" s="191"/>
    </row>
    <row r="3" spans="2:20" ht="12.75">
      <c r="B3" s="436"/>
      <c r="C3" s="437"/>
      <c r="D3" s="438"/>
      <c r="E3" s="445" t="s">
        <v>8</v>
      </c>
      <c r="F3" s="427" t="s">
        <v>240</v>
      </c>
      <c r="G3" s="448"/>
      <c r="H3" s="428"/>
      <c r="I3" s="428"/>
      <c r="J3" s="428"/>
      <c r="K3" s="428"/>
      <c r="L3" s="428"/>
      <c r="M3" s="428"/>
      <c r="N3" s="428"/>
      <c r="O3" s="428"/>
      <c r="P3" s="428"/>
      <c r="Q3" s="429"/>
      <c r="R3" s="192"/>
      <c r="S3" s="192"/>
      <c r="T3" s="192"/>
    </row>
    <row r="4" spans="2:20" ht="12.75">
      <c r="B4" s="439"/>
      <c r="C4" s="440"/>
      <c r="D4" s="441"/>
      <c r="E4" s="446"/>
      <c r="F4" s="449" t="s">
        <v>241</v>
      </c>
      <c r="G4" s="449"/>
      <c r="H4" s="449" t="s">
        <v>242</v>
      </c>
      <c r="I4" s="449"/>
      <c r="J4" s="449" t="s">
        <v>243</v>
      </c>
      <c r="K4" s="449"/>
      <c r="L4" s="449" t="s">
        <v>244</v>
      </c>
      <c r="M4" s="449"/>
      <c r="N4" s="449" t="s">
        <v>245</v>
      </c>
      <c r="O4" s="449"/>
      <c r="P4" s="449" t="s">
        <v>246</v>
      </c>
      <c r="Q4" s="450"/>
      <c r="R4" s="193"/>
      <c r="S4" s="193"/>
      <c r="T4" s="193"/>
    </row>
    <row r="5" spans="2:20" ht="12.75">
      <c r="B5" s="442"/>
      <c r="C5" s="443"/>
      <c r="D5" s="444"/>
      <c r="E5" s="447"/>
      <c r="F5" s="102" t="s">
        <v>247</v>
      </c>
      <c r="G5" s="102" t="s">
        <v>248</v>
      </c>
      <c r="H5" s="102" t="s">
        <v>247</v>
      </c>
      <c r="I5" s="102" t="s">
        <v>248</v>
      </c>
      <c r="J5" s="102" t="s">
        <v>247</v>
      </c>
      <c r="K5" s="102" t="s">
        <v>248</v>
      </c>
      <c r="L5" s="102" t="s">
        <v>247</v>
      </c>
      <c r="M5" s="102" t="s">
        <v>248</v>
      </c>
      <c r="N5" s="102" t="s">
        <v>247</v>
      </c>
      <c r="O5" s="102" t="s">
        <v>248</v>
      </c>
      <c r="P5" s="102" t="s">
        <v>247</v>
      </c>
      <c r="Q5" s="102" t="s">
        <v>248</v>
      </c>
      <c r="R5" s="193"/>
      <c r="S5" s="193"/>
      <c r="T5" s="193"/>
    </row>
    <row r="6" spans="2:20" ht="12.75" customHeight="1">
      <c r="B6" s="427" t="s">
        <v>6</v>
      </c>
      <c r="C6" s="428"/>
      <c r="D6" s="429"/>
      <c r="E6" s="102" t="s">
        <v>7</v>
      </c>
      <c r="F6" s="102">
        <v>1</v>
      </c>
      <c r="G6" s="102">
        <v>2</v>
      </c>
      <c r="H6" s="102">
        <v>3</v>
      </c>
      <c r="I6" s="102">
        <v>4</v>
      </c>
      <c r="J6" s="102">
        <v>5</v>
      </c>
      <c r="K6" s="102">
        <v>6</v>
      </c>
      <c r="L6" s="102">
        <v>7</v>
      </c>
      <c r="M6" s="102">
        <v>8</v>
      </c>
      <c r="N6" s="102">
        <v>9</v>
      </c>
      <c r="O6" s="102">
        <v>10</v>
      </c>
      <c r="P6" s="102">
        <v>11</v>
      </c>
      <c r="Q6" s="102">
        <v>12</v>
      </c>
      <c r="R6" s="193"/>
      <c r="S6" s="414" t="s">
        <v>417</v>
      </c>
      <c r="T6" s="415"/>
    </row>
    <row r="7" spans="2:20" ht="12.75" customHeight="1">
      <c r="B7" s="430" t="s">
        <v>249</v>
      </c>
      <c r="C7" s="430" t="s">
        <v>250</v>
      </c>
      <c r="D7" s="103" t="s">
        <v>251</v>
      </c>
      <c r="E7" s="102">
        <v>119</v>
      </c>
      <c r="F7" s="106">
        <v>22</v>
      </c>
      <c r="G7" s="106">
        <v>16</v>
      </c>
      <c r="H7" s="106">
        <v>9</v>
      </c>
      <c r="I7" s="106">
        <v>12</v>
      </c>
      <c r="J7" s="106">
        <v>1</v>
      </c>
      <c r="K7" s="106">
        <v>3</v>
      </c>
      <c r="L7" s="106">
        <v>0</v>
      </c>
      <c r="M7" s="106">
        <v>0</v>
      </c>
      <c r="N7" s="106">
        <v>0</v>
      </c>
      <c r="O7" s="106">
        <v>0</v>
      </c>
      <c r="P7" s="106">
        <v>32</v>
      </c>
      <c r="Q7" s="106">
        <v>31</v>
      </c>
      <c r="R7" s="193"/>
      <c r="S7" s="416"/>
      <c r="T7" s="417"/>
    </row>
    <row r="8" spans="2:20" ht="12.75" customHeight="1">
      <c r="B8" s="457"/>
      <c r="C8" s="431"/>
      <c r="D8" s="103" t="s">
        <v>252</v>
      </c>
      <c r="E8" s="102">
        <v>120</v>
      </c>
      <c r="F8" s="106">
        <v>38</v>
      </c>
      <c r="G8" s="106">
        <v>32</v>
      </c>
      <c r="H8" s="106">
        <v>35</v>
      </c>
      <c r="I8" s="106">
        <v>31</v>
      </c>
      <c r="J8" s="106">
        <v>1</v>
      </c>
      <c r="K8" s="106">
        <v>13</v>
      </c>
      <c r="L8" s="106">
        <v>0</v>
      </c>
      <c r="M8" s="106">
        <v>0</v>
      </c>
      <c r="N8" s="106">
        <v>0</v>
      </c>
      <c r="O8" s="106">
        <v>0</v>
      </c>
      <c r="P8" s="106">
        <v>74</v>
      </c>
      <c r="Q8" s="106">
        <v>76</v>
      </c>
      <c r="R8" s="193"/>
      <c r="S8" s="418" t="s">
        <v>414</v>
      </c>
      <c r="T8" s="419"/>
    </row>
    <row r="9" spans="2:20" ht="12.75" customHeight="1">
      <c r="B9" s="457"/>
      <c r="C9" s="431"/>
      <c r="D9" s="103" t="s">
        <v>253</v>
      </c>
      <c r="E9" s="102">
        <v>121</v>
      </c>
      <c r="F9" s="106">
        <v>47</v>
      </c>
      <c r="G9" s="106">
        <v>51</v>
      </c>
      <c r="H9" s="106">
        <v>56</v>
      </c>
      <c r="I9" s="106">
        <v>40</v>
      </c>
      <c r="J9" s="106">
        <v>19</v>
      </c>
      <c r="K9" s="106">
        <v>41</v>
      </c>
      <c r="L9" s="106">
        <v>0</v>
      </c>
      <c r="M9" s="106">
        <v>0</v>
      </c>
      <c r="N9" s="106">
        <v>0</v>
      </c>
      <c r="O9" s="106">
        <v>0</v>
      </c>
      <c r="P9" s="106">
        <v>131</v>
      </c>
      <c r="Q9" s="106">
        <v>132</v>
      </c>
      <c r="R9" s="193"/>
      <c r="S9" s="420"/>
      <c r="T9" s="421"/>
    </row>
    <row r="10" spans="2:20" ht="12.75" customHeight="1">
      <c r="B10" s="457"/>
      <c r="C10" s="431"/>
      <c r="D10" s="103" t="s">
        <v>254</v>
      </c>
      <c r="E10" s="102">
        <v>122</v>
      </c>
      <c r="F10" s="106">
        <v>218</v>
      </c>
      <c r="G10" s="106">
        <v>199</v>
      </c>
      <c r="H10" s="106">
        <v>181</v>
      </c>
      <c r="I10" s="106">
        <v>170</v>
      </c>
      <c r="J10" s="106">
        <v>89</v>
      </c>
      <c r="K10" s="106">
        <v>410</v>
      </c>
      <c r="L10" s="106">
        <v>9</v>
      </c>
      <c r="M10" s="106">
        <v>2</v>
      </c>
      <c r="N10" s="106">
        <v>0</v>
      </c>
      <c r="O10" s="106">
        <v>3</v>
      </c>
      <c r="P10" s="106">
        <v>484</v>
      </c>
      <c r="Q10" s="106">
        <v>775</v>
      </c>
      <c r="R10" s="193"/>
      <c r="S10" s="189"/>
      <c r="T10" s="189"/>
    </row>
    <row r="11" spans="2:20" ht="12.75" customHeight="1">
      <c r="B11" s="457"/>
      <c r="C11" s="431"/>
      <c r="D11" s="103" t="s">
        <v>255</v>
      </c>
      <c r="E11" s="102">
        <v>123</v>
      </c>
      <c r="F11" s="106">
        <v>25</v>
      </c>
      <c r="G11" s="106">
        <v>49</v>
      </c>
      <c r="H11" s="106">
        <v>44</v>
      </c>
      <c r="I11" s="106">
        <v>44</v>
      </c>
      <c r="J11" s="106">
        <v>11</v>
      </c>
      <c r="K11" s="106">
        <v>76</v>
      </c>
      <c r="L11" s="106">
        <v>0</v>
      </c>
      <c r="M11" s="106">
        <v>1</v>
      </c>
      <c r="N11" s="106">
        <v>0</v>
      </c>
      <c r="O11" s="106">
        <v>4</v>
      </c>
      <c r="P11" s="106">
        <v>81</v>
      </c>
      <c r="Q11" s="106">
        <v>174</v>
      </c>
      <c r="R11" s="193"/>
      <c r="S11" s="418" t="s">
        <v>415</v>
      </c>
      <c r="T11" s="422"/>
    </row>
    <row r="12" spans="2:20" ht="12.75" customHeight="1">
      <c r="B12" s="457"/>
      <c r="C12" s="431"/>
      <c r="D12" s="103" t="s">
        <v>256</v>
      </c>
      <c r="E12" s="102">
        <v>124</v>
      </c>
      <c r="F12" s="106">
        <v>3</v>
      </c>
      <c r="G12" s="106">
        <v>6</v>
      </c>
      <c r="H12" s="106">
        <v>5</v>
      </c>
      <c r="I12" s="106">
        <v>0</v>
      </c>
      <c r="J12" s="106">
        <v>1</v>
      </c>
      <c r="K12" s="106">
        <v>2</v>
      </c>
      <c r="L12" s="106">
        <v>0</v>
      </c>
      <c r="M12" s="106">
        <v>0</v>
      </c>
      <c r="N12" s="106">
        <v>0</v>
      </c>
      <c r="O12" s="106">
        <v>0</v>
      </c>
      <c r="P12" s="106">
        <v>9</v>
      </c>
      <c r="Q12" s="106">
        <v>8</v>
      </c>
      <c r="R12" s="193"/>
      <c r="S12" s="423"/>
      <c r="T12" s="424"/>
    </row>
    <row r="13" spans="2:20" ht="12.75" customHeight="1">
      <c r="B13" s="457"/>
      <c r="C13" s="431"/>
      <c r="D13" s="103" t="s">
        <v>257</v>
      </c>
      <c r="E13" s="102">
        <v>125</v>
      </c>
      <c r="F13" s="106">
        <v>185</v>
      </c>
      <c r="G13" s="106">
        <v>194</v>
      </c>
      <c r="H13" s="106">
        <v>192</v>
      </c>
      <c r="I13" s="106">
        <v>164</v>
      </c>
      <c r="J13" s="106">
        <v>75</v>
      </c>
      <c r="K13" s="106">
        <v>349</v>
      </c>
      <c r="L13" s="106">
        <v>2</v>
      </c>
      <c r="M13" s="106">
        <v>2</v>
      </c>
      <c r="N13" s="106">
        <v>0</v>
      </c>
      <c r="O13" s="106">
        <v>2</v>
      </c>
      <c r="P13" s="106">
        <v>452</v>
      </c>
      <c r="Q13" s="106">
        <v>705</v>
      </c>
      <c r="R13" s="193"/>
      <c r="S13" s="423"/>
      <c r="T13" s="424"/>
    </row>
    <row r="14" spans="2:20" ht="12.75" customHeight="1" thickBot="1">
      <c r="B14" s="458"/>
      <c r="C14" s="432"/>
      <c r="D14" s="187" t="s">
        <v>258</v>
      </c>
      <c r="E14" s="188">
        <v>126</v>
      </c>
      <c r="F14" s="200">
        <v>162</v>
      </c>
      <c r="G14" s="200">
        <v>151</v>
      </c>
      <c r="H14" s="200">
        <v>130</v>
      </c>
      <c r="I14" s="200">
        <v>133</v>
      </c>
      <c r="J14" s="200">
        <v>44</v>
      </c>
      <c r="K14" s="200">
        <v>191</v>
      </c>
      <c r="L14" s="200">
        <v>0</v>
      </c>
      <c r="M14" s="200">
        <v>1</v>
      </c>
      <c r="N14" s="200">
        <v>0</v>
      </c>
      <c r="O14" s="200">
        <v>5</v>
      </c>
      <c r="P14" s="200">
        <v>331</v>
      </c>
      <c r="Q14" s="200">
        <v>482</v>
      </c>
      <c r="R14" s="193"/>
      <c r="S14" s="425"/>
      <c r="T14" s="426"/>
    </row>
    <row r="15" spans="2:20" ht="12.75" customHeight="1">
      <c r="B15" s="433" t="s">
        <v>259</v>
      </c>
      <c r="C15" s="434" t="s">
        <v>260</v>
      </c>
      <c r="D15" s="434"/>
      <c r="E15" s="186">
        <v>127</v>
      </c>
      <c r="F15" s="199">
        <v>30</v>
      </c>
      <c r="G15" s="199">
        <v>19</v>
      </c>
      <c r="H15" s="199">
        <v>70</v>
      </c>
      <c r="I15" s="199">
        <v>65</v>
      </c>
      <c r="J15" s="199">
        <v>21</v>
      </c>
      <c r="K15" s="199">
        <v>105</v>
      </c>
      <c r="L15" s="199">
        <v>0</v>
      </c>
      <c r="M15" s="199">
        <v>0</v>
      </c>
      <c r="N15" s="199">
        <v>0</v>
      </c>
      <c r="O15" s="199">
        <v>1</v>
      </c>
      <c r="P15" s="199">
        <v>121</v>
      </c>
      <c r="Q15" s="199">
        <v>189</v>
      </c>
      <c r="R15" s="193"/>
      <c r="S15" s="193"/>
      <c r="T15" s="193"/>
    </row>
    <row r="16" spans="2:20" ht="12.75" customHeight="1">
      <c r="B16" s="431"/>
      <c r="C16" s="435" t="s">
        <v>261</v>
      </c>
      <c r="D16" s="435"/>
      <c r="E16" s="102">
        <v>128</v>
      </c>
      <c r="F16" s="106">
        <v>23</v>
      </c>
      <c r="G16" s="106">
        <v>14</v>
      </c>
      <c r="H16" s="106">
        <v>10</v>
      </c>
      <c r="I16" s="106">
        <v>6</v>
      </c>
      <c r="J16" s="106">
        <v>6</v>
      </c>
      <c r="K16" s="106">
        <v>21</v>
      </c>
      <c r="L16" s="106">
        <v>0</v>
      </c>
      <c r="M16" s="106">
        <v>0</v>
      </c>
      <c r="N16" s="106">
        <v>0</v>
      </c>
      <c r="O16" s="106">
        <v>0</v>
      </c>
      <c r="P16" s="106">
        <v>39</v>
      </c>
      <c r="Q16" s="106">
        <v>41</v>
      </c>
      <c r="R16" s="193"/>
      <c r="S16" s="418" t="s">
        <v>416</v>
      </c>
      <c r="T16" s="422"/>
    </row>
    <row r="17" spans="2:20" ht="12.75" customHeight="1">
      <c r="B17" s="431"/>
      <c r="C17" s="435" t="s">
        <v>262</v>
      </c>
      <c r="D17" s="435"/>
      <c r="E17" s="102">
        <v>129</v>
      </c>
      <c r="F17" s="106">
        <v>26</v>
      </c>
      <c r="G17" s="106">
        <v>44</v>
      </c>
      <c r="H17" s="106">
        <v>8</v>
      </c>
      <c r="I17" s="106">
        <v>16</v>
      </c>
      <c r="J17" s="106">
        <v>3</v>
      </c>
      <c r="K17" s="106">
        <v>53</v>
      </c>
      <c r="L17" s="106">
        <v>0</v>
      </c>
      <c r="M17" s="106">
        <v>0</v>
      </c>
      <c r="N17" s="106">
        <v>0</v>
      </c>
      <c r="O17" s="106">
        <v>0</v>
      </c>
      <c r="P17" s="106">
        <v>35</v>
      </c>
      <c r="Q17" s="106">
        <v>106</v>
      </c>
      <c r="R17" s="193"/>
      <c r="S17" s="423"/>
      <c r="T17" s="424"/>
    </row>
    <row r="18" spans="2:20" ht="12.75" customHeight="1">
      <c r="B18" s="431"/>
      <c r="C18" s="435" t="s">
        <v>263</v>
      </c>
      <c r="D18" s="435"/>
      <c r="E18" s="102">
        <v>130</v>
      </c>
      <c r="F18" s="106">
        <v>5</v>
      </c>
      <c r="G18" s="106">
        <v>3</v>
      </c>
      <c r="H18" s="106">
        <v>2</v>
      </c>
      <c r="I18" s="106">
        <v>0</v>
      </c>
      <c r="J18" s="106">
        <v>1</v>
      </c>
      <c r="K18" s="106">
        <v>4</v>
      </c>
      <c r="L18" s="106">
        <v>0</v>
      </c>
      <c r="M18" s="106">
        <v>0</v>
      </c>
      <c r="N18" s="106">
        <v>0</v>
      </c>
      <c r="O18" s="106">
        <v>0</v>
      </c>
      <c r="P18" s="106">
        <v>8</v>
      </c>
      <c r="Q18" s="106">
        <v>7</v>
      </c>
      <c r="R18" s="193"/>
      <c r="S18" s="423"/>
      <c r="T18" s="424"/>
    </row>
    <row r="19" spans="2:20" ht="12.75" customHeight="1">
      <c r="B19" s="431"/>
      <c r="C19" s="435" t="s">
        <v>264</v>
      </c>
      <c r="D19" s="435"/>
      <c r="E19" s="102">
        <v>131</v>
      </c>
      <c r="F19" s="106">
        <v>43</v>
      </c>
      <c r="G19" s="106">
        <v>22</v>
      </c>
      <c r="H19" s="106">
        <v>13</v>
      </c>
      <c r="I19" s="106">
        <v>20</v>
      </c>
      <c r="J19" s="106">
        <v>5</v>
      </c>
      <c r="K19" s="106">
        <v>19</v>
      </c>
      <c r="L19" s="106">
        <v>0</v>
      </c>
      <c r="M19" s="106">
        <v>0</v>
      </c>
      <c r="N19" s="106">
        <v>0</v>
      </c>
      <c r="O19" s="106">
        <v>2</v>
      </c>
      <c r="P19" s="106">
        <v>60</v>
      </c>
      <c r="Q19" s="106">
        <v>63</v>
      </c>
      <c r="R19" s="193"/>
      <c r="S19" s="425"/>
      <c r="T19" s="426"/>
    </row>
    <row r="20" spans="2:20" ht="12.75" customHeight="1">
      <c r="B20" s="431"/>
      <c r="C20" s="435" t="s">
        <v>265</v>
      </c>
      <c r="D20" s="435"/>
      <c r="E20" s="102">
        <v>132</v>
      </c>
      <c r="F20" s="106">
        <v>31</v>
      </c>
      <c r="G20" s="106">
        <v>42</v>
      </c>
      <c r="H20" s="106">
        <v>26</v>
      </c>
      <c r="I20" s="106">
        <v>24</v>
      </c>
      <c r="J20" s="106">
        <v>14</v>
      </c>
      <c r="K20" s="106">
        <v>23</v>
      </c>
      <c r="L20" s="106">
        <v>1</v>
      </c>
      <c r="M20" s="106">
        <v>1</v>
      </c>
      <c r="N20" s="106">
        <v>0</v>
      </c>
      <c r="O20" s="106">
        <v>1</v>
      </c>
      <c r="P20" s="106">
        <v>71</v>
      </c>
      <c r="Q20" s="106">
        <v>91</v>
      </c>
      <c r="R20" s="193"/>
      <c r="S20" s="193"/>
      <c r="T20" s="193"/>
    </row>
    <row r="21" spans="2:20" ht="12.75" customHeight="1">
      <c r="B21" s="431"/>
      <c r="C21" s="435" t="s">
        <v>266</v>
      </c>
      <c r="D21" s="435"/>
      <c r="E21" s="102">
        <v>133</v>
      </c>
      <c r="F21" s="106">
        <v>44</v>
      </c>
      <c r="G21" s="106">
        <v>43</v>
      </c>
      <c r="H21" s="106">
        <v>11</v>
      </c>
      <c r="I21" s="106">
        <v>6</v>
      </c>
      <c r="J21" s="106">
        <v>0</v>
      </c>
      <c r="K21" s="106">
        <v>56</v>
      </c>
      <c r="L21" s="106">
        <v>0</v>
      </c>
      <c r="M21" s="106">
        <v>0</v>
      </c>
      <c r="N21" s="106">
        <v>0</v>
      </c>
      <c r="O21" s="106">
        <v>0</v>
      </c>
      <c r="P21" s="106">
        <v>56</v>
      </c>
      <c r="Q21" s="106">
        <v>104</v>
      </c>
      <c r="R21" s="193"/>
      <c r="S21" s="193"/>
      <c r="T21" s="193"/>
    </row>
    <row r="22" spans="2:20" ht="12.75" customHeight="1">
      <c r="B22" s="431"/>
      <c r="C22" s="435" t="s">
        <v>267</v>
      </c>
      <c r="D22" s="435"/>
      <c r="E22" s="102">
        <v>134</v>
      </c>
      <c r="F22" s="106">
        <v>57</v>
      </c>
      <c r="G22" s="106">
        <v>61</v>
      </c>
      <c r="H22" s="106">
        <v>16</v>
      </c>
      <c r="I22" s="106">
        <v>16</v>
      </c>
      <c r="J22" s="106">
        <v>6</v>
      </c>
      <c r="K22" s="106">
        <v>39</v>
      </c>
      <c r="L22" s="106">
        <v>1</v>
      </c>
      <c r="M22" s="106">
        <v>0</v>
      </c>
      <c r="N22" s="106">
        <v>0</v>
      </c>
      <c r="O22" s="106">
        <v>0</v>
      </c>
      <c r="P22" s="106">
        <v>80</v>
      </c>
      <c r="Q22" s="106">
        <v>116</v>
      </c>
      <c r="R22" s="193"/>
      <c r="S22" s="193"/>
      <c r="T22" s="193"/>
    </row>
    <row r="23" spans="2:20" ht="12.75" customHeight="1">
      <c r="B23" s="431"/>
      <c r="C23" s="452" t="s">
        <v>268</v>
      </c>
      <c r="D23" s="453"/>
      <c r="E23" s="102">
        <v>135</v>
      </c>
      <c r="F23" s="106">
        <v>35</v>
      </c>
      <c r="G23" s="106">
        <v>53</v>
      </c>
      <c r="H23" s="106">
        <v>129</v>
      </c>
      <c r="I23" s="106">
        <v>123</v>
      </c>
      <c r="J23" s="106">
        <v>46</v>
      </c>
      <c r="K23" s="106">
        <v>168</v>
      </c>
      <c r="L23" s="106">
        <v>7</v>
      </c>
      <c r="M23" s="106">
        <v>2</v>
      </c>
      <c r="N23" s="106">
        <v>0</v>
      </c>
      <c r="O23" s="106">
        <v>0</v>
      </c>
      <c r="P23" s="106">
        <v>218</v>
      </c>
      <c r="Q23" s="106">
        <v>345</v>
      </c>
      <c r="R23" s="193"/>
      <c r="S23" s="193"/>
      <c r="T23" s="193"/>
    </row>
    <row r="24" spans="2:20" ht="12.75" customHeight="1">
      <c r="B24" s="431"/>
      <c r="C24" s="435" t="s">
        <v>269</v>
      </c>
      <c r="D24" s="435"/>
      <c r="E24" s="102">
        <v>136</v>
      </c>
      <c r="F24" s="106">
        <v>5</v>
      </c>
      <c r="G24" s="106">
        <v>5</v>
      </c>
      <c r="H24" s="106">
        <v>2</v>
      </c>
      <c r="I24" s="106">
        <v>1</v>
      </c>
      <c r="J24" s="106">
        <v>0</v>
      </c>
      <c r="K24" s="106">
        <v>10</v>
      </c>
      <c r="L24" s="106">
        <v>0</v>
      </c>
      <c r="M24" s="106">
        <v>0</v>
      </c>
      <c r="N24" s="106">
        <v>0</v>
      </c>
      <c r="O24" s="106">
        <v>0</v>
      </c>
      <c r="P24" s="106">
        <v>7</v>
      </c>
      <c r="Q24" s="106">
        <v>16</v>
      </c>
      <c r="R24" s="193"/>
      <c r="S24" s="193"/>
      <c r="T24" s="193"/>
    </row>
    <row r="25" spans="2:20" ht="12.75" customHeight="1">
      <c r="B25" s="431"/>
      <c r="C25" s="435" t="s">
        <v>270</v>
      </c>
      <c r="D25" s="435"/>
      <c r="E25" s="102">
        <v>137</v>
      </c>
      <c r="F25" s="106">
        <v>19</v>
      </c>
      <c r="G25" s="106">
        <v>19</v>
      </c>
      <c r="H25" s="106">
        <v>17</v>
      </c>
      <c r="I25" s="106">
        <v>11</v>
      </c>
      <c r="J25" s="106">
        <v>8</v>
      </c>
      <c r="K25" s="106">
        <v>13</v>
      </c>
      <c r="L25" s="106">
        <v>0</v>
      </c>
      <c r="M25" s="106">
        <v>0</v>
      </c>
      <c r="N25" s="106">
        <v>0</v>
      </c>
      <c r="O25" s="106">
        <v>1</v>
      </c>
      <c r="P25" s="106">
        <v>44</v>
      </c>
      <c r="Q25" s="106">
        <v>44</v>
      </c>
      <c r="R25" s="193"/>
      <c r="S25" s="193"/>
      <c r="T25" s="193"/>
    </row>
    <row r="26" spans="2:20" ht="12.75" customHeight="1" thickBot="1">
      <c r="B26" s="432"/>
      <c r="C26" s="451" t="s">
        <v>271</v>
      </c>
      <c r="D26" s="451"/>
      <c r="E26" s="188">
        <v>138</v>
      </c>
      <c r="F26" s="200">
        <v>31</v>
      </c>
      <c r="G26" s="200">
        <v>22</v>
      </c>
      <c r="H26" s="200">
        <v>21</v>
      </c>
      <c r="I26" s="200">
        <v>9</v>
      </c>
      <c r="J26" s="200">
        <v>12</v>
      </c>
      <c r="K26" s="200">
        <v>33</v>
      </c>
      <c r="L26" s="200">
        <v>0</v>
      </c>
      <c r="M26" s="200">
        <v>0</v>
      </c>
      <c r="N26" s="200">
        <v>0</v>
      </c>
      <c r="O26" s="200">
        <v>2</v>
      </c>
      <c r="P26" s="200">
        <v>64</v>
      </c>
      <c r="Q26" s="200">
        <v>66</v>
      </c>
      <c r="R26" s="193"/>
      <c r="S26" s="193"/>
      <c r="T26" s="193"/>
    </row>
    <row r="27" spans="2:20" ht="12.75" customHeight="1">
      <c r="B27" s="456" t="s">
        <v>272</v>
      </c>
      <c r="C27" s="434" t="s">
        <v>273</v>
      </c>
      <c r="D27" s="434"/>
      <c r="E27" s="186">
        <v>139</v>
      </c>
      <c r="F27" s="199">
        <v>135</v>
      </c>
      <c r="G27" s="199">
        <v>116</v>
      </c>
      <c r="H27" s="199">
        <v>145</v>
      </c>
      <c r="I27" s="199">
        <v>139</v>
      </c>
      <c r="J27" s="199">
        <v>45</v>
      </c>
      <c r="K27" s="199">
        <v>196</v>
      </c>
      <c r="L27" s="199">
        <v>4</v>
      </c>
      <c r="M27" s="199">
        <v>1</v>
      </c>
      <c r="N27" s="199">
        <v>0</v>
      </c>
      <c r="O27" s="199">
        <v>0</v>
      </c>
      <c r="P27" s="199">
        <v>328</v>
      </c>
      <c r="Q27" s="199">
        <v>448</v>
      </c>
      <c r="R27" s="193"/>
      <c r="S27" s="193"/>
      <c r="T27" s="193"/>
    </row>
    <row r="28" spans="2:20" ht="12.75" customHeight="1">
      <c r="B28" s="435"/>
      <c r="C28" s="435" t="s">
        <v>274</v>
      </c>
      <c r="D28" s="435"/>
      <c r="E28" s="102">
        <v>140</v>
      </c>
      <c r="F28" s="106">
        <v>17</v>
      </c>
      <c r="G28" s="106">
        <v>28</v>
      </c>
      <c r="H28" s="106">
        <v>11</v>
      </c>
      <c r="I28" s="106">
        <v>7</v>
      </c>
      <c r="J28" s="106">
        <v>11</v>
      </c>
      <c r="K28" s="106">
        <v>49</v>
      </c>
      <c r="L28" s="106">
        <v>1</v>
      </c>
      <c r="M28" s="106">
        <v>0</v>
      </c>
      <c r="N28" s="106">
        <v>0</v>
      </c>
      <c r="O28" s="106">
        <v>2</v>
      </c>
      <c r="P28" s="106">
        <v>39</v>
      </c>
      <c r="Q28" s="106">
        <v>84</v>
      </c>
      <c r="R28" s="193"/>
      <c r="S28" s="193"/>
      <c r="T28" s="193"/>
    </row>
    <row r="29" spans="2:20" ht="12.75" customHeight="1">
      <c r="B29" s="435"/>
      <c r="C29" s="435" t="s">
        <v>275</v>
      </c>
      <c r="D29" s="435"/>
      <c r="E29" s="102">
        <v>141</v>
      </c>
      <c r="F29" s="106">
        <v>100</v>
      </c>
      <c r="G29" s="106">
        <v>93</v>
      </c>
      <c r="H29" s="106">
        <v>93</v>
      </c>
      <c r="I29" s="106">
        <v>91</v>
      </c>
      <c r="J29" s="106">
        <v>45</v>
      </c>
      <c r="K29" s="106">
        <v>158</v>
      </c>
      <c r="L29" s="106">
        <v>3</v>
      </c>
      <c r="M29" s="106">
        <v>2</v>
      </c>
      <c r="N29" s="106">
        <v>0</v>
      </c>
      <c r="O29" s="106">
        <v>4</v>
      </c>
      <c r="P29" s="106">
        <v>241</v>
      </c>
      <c r="Q29" s="106">
        <v>348</v>
      </c>
      <c r="R29" s="193"/>
      <c r="S29" s="193"/>
      <c r="T29" s="193"/>
    </row>
    <row r="30" spans="2:20" ht="12.75" customHeight="1">
      <c r="B30" s="435"/>
      <c r="C30" s="435" t="s">
        <v>276</v>
      </c>
      <c r="D30" s="435"/>
      <c r="E30" s="102">
        <v>142</v>
      </c>
      <c r="F30" s="106">
        <v>7</v>
      </c>
      <c r="G30" s="106">
        <v>8</v>
      </c>
      <c r="H30" s="106">
        <v>1</v>
      </c>
      <c r="I30" s="106">
        <v>4</v>
      </c>
      <c r="J30" s="106">
        <v>5</v>
      </c>
      <c r="K30" s="106">
        <v>7</v>
      </c>
      <c r="L30" s="106">
        <v>0</v>
      </c>
      <c r="M30" s="106">
        <v>0</v>
      </c>
      <c r="N30" s="106">
        <v>0</v>
      </c>
      <c r="O30" s="106">
        <v>0</v>
      </c>
      <c r="P30" s="106">
        <v>13</v>
      </c>
      <c r="Q30" s="106">
        <v>19</v>
      </c>
      <c r="R30" s="193"/>
      <c r="S30" s="193"/>
      <c r="T30" s="193"/>
    </row>
    <row r="31" spans="2:20" ht="12.75" customHeight="1">
      <c r="B31" s="435"/>
      <c r="C31" s="435" t="s">
        <v>277</v>
      </c>
      <c r="D31" s="435"/>
      <c r="E31" s="102">
        <v>143</v>
      </c>
      <c r="F31" s="106">
        <v>80</v>
      </c>
      <c r="G31" s="106">
        <v>81</v>
      </c>
      <c r="H31" s="106">
        <v>61</v>
      </c>
      <c r="I31" s="106">
        <v>55</v>
      </c>
      <c r="J31" s="106">
        <v>10</v>
      </c>
      <c r="K31" s="106">
        <v>101</v>
      </c>
      <c r="L31" s="106">
        <v>1</v>
      </c>
      <c r="M31" s="106">
        <v>0</v>
      </c>
      <c r="N31" s="106">
        <v>0</v>
      </c>
      <c r="O31" s="106">
        <v>0</v>
      </c>
      <c r="P31" s="106">
        <v>152</v>
      </c>
      <c r="Q31" s="106">
        <v>237</v>
      </c>
      <c r="R31" s="193"/>
      <c r="S31" s="193"/>
      <c r="T31" s="193"/>
    </row>
    <row r="32" spans="2:20" ht="12.75" customHeight="1">
      <c r="B32" s="435"/>
      <c r="C32" s="435" t="s">
        <v>278</v>
      </c>
      <c r="D32" s="435"/>
      <c r="E32" s="102">
        <v>144</v>
      </c>
      <c r="F32" s="106">
        <v>6</v>
      </c>
      <c r="G32" s="106">
        <v>16</v>
      </c>
      <c r="H32" s="106">
        <v>10</v>
      </c>
      <c r="I32" s="106">
        <v>1</v>
      </c>
      <c r="J32" s="106">
        <v>3</v>
      </c>
      <c r="K32" s="106">
        <v>18</v>
      </c>
      <c r="L32" s="106">
        <v>0</v>
      </c>
      <c r="M32" s="106">
        <v>0</v>
      </c>
      <c r="N32" s="106">
        <v>0</v>
      </c>
      <c r="O32" s="106">
        <v>0</v>
      </c>
      <c r="P32" s="106">
        <v>17</v>
      </c>
      <c r="Q32" s="106">
        <v>34</v>
      </c>
      <c r="R32" s="193"/>
      <c r="S32" s="193"/>
      <c r="T32" s="193"/>
    </row>
    <row r="33" spans="2:20" ht="12.75" customHeight="1" thickBot="1">
      <c r="B33" s="451"/>
      <c r="C33" s="451" t="s">
        <v>279</v>
      </c>
      <c r="D33" s="451"/>
      <c r="E33" s="188">
        <v>145</v>
      </c>
      <c r="F33" s="200">
        <v>3</v>
      </c>
      <c r="G33" s="200">
        <v>4</v>
      </c>
      <c r="H33" s="200">
        <v>2</v>
      </c>
      <c r="I33" s="200">
        <v>0</v>
      </c>
      <c r="J33" s="200">
        <v>4</v>
      </c>
      <c r="K33" s="200">
        <v>14</v>
      </c>
      <c r="L33" s="200">
        <v>0</v>
      </c>
      <c r="M33" s="200">
        <v>0</v>
      </c>
      <c r="N33" s="200">
        <v>0</v>
      </c>
      <c r="O33" s="200">
        <v>1</v>
      </c>
      <c r="P33" s="200">
        <v>9</v>
      </c>
      <c r="Q33" s="200">
        <v>19</v>
      </c>
      <c r="R33" s="193"/>
      <c r="S33" s="193"/>
      <c r="T33" s="193"/>
    </row>
    <row r="34" spans="2:20" ht="12.75" customHeight="1">
      <c r="B34" s="433" t="s">
        <v>280</v>
      </c>
      <c r="C34" s="434" t="s">
        <v>281</v>
      </c>
      <c r="D34" s="434"/>
      <c r="E34" s="186">
        <v>146</v>
      </c>
      <c r="F34" s="199">
        <v>137</v>
      </c>
      <c r="G34" s="199">
        <v>125</v>
      </c>
      <c r="H34" s="199">
        <v>193</v>
      </c>
      <c r="I34" s="199">
        <v>190</v>
      </c>
      <c r="J34" s="199">
        <v>65</v>
      </c>
      <c r="K34" s="199">
        <v>285</v>
      </c>
      <c r="L34" s="199">
        <v>9</v>
      </c>
      <c r="M34" s="199">
        <v>2</v>
      </c>
      <c r="N34" s="199">
        <v>0</v>
      </c>
      <c r="O34" s="199">
        <v>1</v>
      </c>
      <c r="P34" s="199">
        <v>401</v>
      </c>
      <c r="Q34" s="199">
        <v>595</v>
      </c>
      <c r="R34" s="193"/>
      <c r="S34" s="193"/>
      <c r="T34" s="193"/>
    </row>
    <row r="35" spans="2:20" ht="12.75" customHeight="1">
      <c r="B35" s="431"/>
      <c r="C35" s="435" t="s">
        <v>282</v>
      </c>
      <c r="D35" s="435"/>
      <c r="E35" s="102">
        <v>147</v>
      </c>
      <c r="F35" s="106">
        <v>41</v>
      </c>
      <c r="G35" s="106">
        <v>31</v>
      </c>
      <c r="H35" s="106">
        <v>11</v>
      </c>
      <c r="I35" s="106">
        <v>9</v>
      </c>
      <c r="J35" s="106">
        <v>5</v>
      </c>
      <c r="K35" s="106">
        <v>20</v>
      </c>
      <c r="L35" s="106">
        <v>0</v>
      </c>
      <c r="M35" s="106">
        <v>0</v>
      </c>
      <c r="N35" s="106">
        <v>0</v>
      </c>
      <c r="O35" s="106">
        <v>1</v>
      </c>
      <c r="P35" s="106">
        <v>57</v>
      </c>
      <c r="Q35" s="106">
        <v>61</v>
      </c>
      <c r="R35" s="193"/>
      <c r="S35" s="193"/>
      <c r="T35" s="193"/>
    </row>
    <row r="36" spans="2:20" ht="12.75" customHeight="1">
      <c r="B36" s="431"/>
      <c r="C36" s="103" t="s">
        <v>283</v>
      </c>
      <c r="D36" s="105"/>
      <c r="E36" s="102">
        <v>148</v>
      </c>
      <c r="F36" s="106">
        <v>30</v>
      </c>
      <c r="G36" s="106">
        <v>36</v>
      </c>
      <c r="H36" s="106">
        <v>3</v>
      </c>
      <c r="I36" s="106">
        <v>13</v>
      </c>
      <c r="J36" s="106">
        <v>3</v>
      </c>
      <c r="K36" s="106">
        <v>27</v>
      </c>
      <c r="L36" s="106">
        <v>0</v>
      </c>
      <c r="M36" s="106">
        <v>0</v>
      </c>
      <c r="N36" s="106">
        <v>0</v>
      </c>
      <c r="O36" s="106">
        <v>1</v>
      </c>
      <c r="P36" s="106">
        <v>40</v>
      </c>
      <c r="Q36" s="106">
        <v>77</v>
      </c>
      <c r="R36" s="193"/>
      <c r="S36" s="193"/>
      <c r="T36" s="193"/>
    </row>
    <row r="37" spans="2:20" ht="12.75" customHeight="1">
      <c r="B37" s="431"/>
      <c r="C37" s="452" t="s">
        <v>284</v>
      </c>
      <c r="D37" s="462"/>
      <c r="E37" s="102">
        <v>149</v>
      </c>
      <c r="F37" s="106">
        <v>19</v>
      </c>
      <c r="G37" s="106">
        <v>14</v>
      </c>
      <c r="H37" s="106">
        <v>10</v>
      </c>
      <c r="I37" s="106">
        <v>4</v>
      </c>
      <c r="J37" s="106">
        <v>2</v>
      </c>
      <c r="K37" s="106">
        <v>6</v>
      </c>
      <c r="L37" s="106">
        <v>0</v>
      </c>
      <c r="M37" s="106">
        <v>0</v>
      </c>
      <c r="N37" s="106">
        <v>0</v>
      </c>
      <c r="O37" s="106">
        <v>0</v>
      </c>
      <c r="P37" s="106">
        <v>27</v>
      </c>
      <c r="Q37" s="106">
        <v>24</v>
      </c>
      <c r="R37" s="193"/>
      <c r="S37" s="193"/>
      <c r="T37" s="193"/>
    </row>
    <row r="38" spans="2:20" ht="12.75" customHeight="1">
      <c r="B38" s="431"/>
      <c r="C38" s="454" t="s">
        <v>285</v>
      </c>
      <c r="D38" s="435"/>
      <c r="E38" s="102">
        <v>150</v>
      </c>
      <c r="F38" s="106">
        <v>61</v>
      </c>
      <c r="G38" s="106">
        <v>70</v>
      </c>
      <c r="H38" s="106">
        <v>30</v>
      </c>
      <c r="I38" s="106">
        <v>25</v>
      </c>
      <c r="J38" s="106">
        <v>10</v>
      </c>
      <c r="K38" s="106">
        <v>30</v>
      </c>
      <c r="L38" s="106">
        <v>0</v>
      </c>
      <c r="M38" s="106">
        <v>0</v>
      </c>
      <c r="N38" s="106">
        <v>0</v>
      </c>
      <c r="O38" s="106">
        <v>1</v>
      </c>
      <c r="P38" s="106">
        <v>101</v>
      </c>
      <c r="Q38" s="106">
        <v>126</v>
      </c>
      <c r="R38" s="193"/>
      <c r="S38" s="193"/>
      <c r="T38" s="193"/>
    </row>
    <row r="39" spans="2:20" ht="12.75" customHeight="1" thickBot="1">
      <c r="B39" s="432"/>
      <c r="C39" s="455" t="s">
        <v>286</v>
      </c>
      <c r="D39" s="451"/>
      <c r="E39" s="188">
        <v>151</v>
      </c>
      <c r="F39" s="200">
        <v>2</v>
      </c>
      <c r="G39" s="200">
        <v>5</v>
      </c>
      <c r="H39" s="200">
        <v>0</v>
      </c>
      <c r="I39" s="200">
        <v>5</v>
      </c>
      <c r="J39" s="200">
        <v>1</v>
      </c>
      <c r="K39" s="200">
        <v>5</v>
      </c>
      <c r="L39" s="200">
        <v>0</v>
      </c>
      <c r="M39" s="200">
        <v>0</v>
      </c>
      <c r="N39" s="200">
        <v>0</v>
      </c>
      <c r="O39" s="200">
        <v>0</v>
      </c>
      <c r="P39" s="200">
        <v>3</v>
      </c>
      <c r="Q39" s="200">
        <v>14</v>
      </c>
      <c r="R39" s="193"/>
      <c r="S39" s="193"/>
      <c r="T39" s="193"/>
    </row>
    <row r="40" spans="2:20" ht="12.75" customHeight="1">
      <c r="B40" s="433" t="s">
        <v>287</v>
      </c>
      <c r="C40" s="461" t="s">
        <v>288</v>
      </c>
      <c r="D40" s="444"/>
      <c r="E40" s="186">
        <v>152</v>
      </c>
      <c r="F40" s="199">
        <v>37</v>
      </c>
      <c r="G40" s="199">
        <v>41</v>
      </c>
      <c r="H40" s="199">
        <v>3</v>
      </c>
      <c r="I40" s="199">
        <v>4</v>
      </c>
      <c r="J40" s="199">
        <v>1</v>
      </c>
      <c r="K40" s="199">
        <v>22</v>
      </c>
      <c r="L40" s="199">
        <v>0</v>
      </c>
      <c r="M40" s="199">
        <v>0</v>
      </c>
      <c r="N40" s="199">
        <v>0</v>
      </c>
      <c r="O40" s="199">
        <v>1</v>
      </c>
      <c r="P40" s="199">
        <v>41</v>
      </c>
      <c r="Q40" s="199">
        <v>68</v>
      </c>
      <c r="R40" s="193"/>
      <c r="S40" s="193"/>
      <c r="T40" s="193"/>
    </row>
    <row r="41" spans="2:20" ht="12.75" customHeight="1">
      <c r="B41" s="459"/>
      <c r="C41" s="452" t="s">
        <v>289</v>
      </c>
      <c r="D41" s="462"/>
      <c r="E41" s="102">
        <v>153</v>
      </c>
      <c r="F41" s="106">
        <v>37</v>
      </c>
      <c r="G41" s="106">
        <v>18</v>
      </c>
      <c r="H41" s="106">
        <v>0</v>
      </c>
      <c r="I41" s="106">
        <v>1</v>
      </c>
      <c r="J41" s="106">
        <v>0</v>
      </c>
      <c r="K41" s="106">
        <v>7</v>
      </c>
      <c r="L41" s="106">
        <v>0</v>
      </c>
      <c r="M41" s="106">
        <v>0</v>
      </c>
      <c r="N41" s="106">
        <v>0</v>
      </c>
      <c r="O41" s="106">
        <v>0</v>
      </c>
      <c r="P41" s="106">
        <v>37</v>
      </c>
      <c r="Q41" s="106">
        <v>26</v>
      </c>
      <c r="R41" s="193"/>
      <c r="S41" s="193"/>
      <c r="T41" s="193"/>
    </row>
    <row r="42" spans="2:20" ht="12.75" customHeight="1">
      <c r="B42" s="459"/>
      <c r="C42" s="454" t="s">
        <v>290</v>
      </c>
      <c r="D42" s="435"/>
      <c r="E42" s="102">
        <v>154</v>
      </c>
      <c r="F42" s="106">
        <v>44</v>
      </c>
      <c r="G42" s="106">
        <v>37</v>
      </c>
      <c r="H42" s="106">
        <v>34</v>
      </c>
      <c r="I42" s="106">
        <v>46</v>
      </c>
      <c r="J42" s="106">
        <v>15</v>
      </c>
      <c r="K42" s="106">
        <v>54</v>
      </c>
      <c r="L42" s="106">
        <v>0</v>
      </c>
      <c r="M42" s="106">
        <v>0</v>
      </c>
      <c r="N42" s="106">
        <v>0</v>
      </c>
      <c r="O42" s="106">
        <v>0</v>
      </c>
      <c r="P42" s="106">
        <v>91</v>
      </c>
      <c r="Q42" s="106">
        <v>132</v>
      </c>
      <c r="R42" s="193"/>
      <c r="S42" s="193"/>
      <c r="T42" s="193"/>
    </row>
    <row r="43" spans="2:20" ht="12.75" customHeight="1" thickBot="1">
      <c r="B43" s="460"/>
      <c r="C43" s="463" t="s">
        <v>291</v>
      </c>
      <c r="D43" s="464"/>
      <c r="E43" s="188">
        <v>155</v>
      </c>
      <c r="F43" s="106">
        <v>2</v>
      </c>
      <c r="G43" s="106">
        <v>1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1</v>
      </c>
      <c r="Q43" s="106">
        <v>2</v>
      </c>
      <c r="R43" s="193"/>
      <c r="S43" s="193"/>
      <c r="T43" s="193"/>
    </row>
    <row r="44" spans="1:21" s="195" customFormat="1" ht="21.75" customHeight="1" thickBot="1">
      <c r="A44" s="190"/>
      <c r="B44" s="196" t="s">
        <v>315</v>
      </c>
      <c r="C44" s="197"/>
      <c r="D44" s="198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0"/>
    </row>
    <row r="45" spans="2:20" ht="46.5" customHeight="1" thickBot="1">
      <c r="B45" s="411" t="s">
        <v>435</v>
      </c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3"/>
      <c r="R45" s="194"/>
      <c r="S45" s="194"/>
      <c r="T45" s="194"/>
    </row>
    <row r="46" spans="18:20" s="157" customFormat="1" ht="9" customHeight="1">
      <c r="R46" s="190"/>
      <c r="S46" s="190"/>
      <c r="T46" s="190"/>
    </row>
  </sheetData>
  <sheetProtection sheet="1" objects="1" scenarios="1"/>
  <mergeCells count="49">
    <mergeCell ref="B7:B14"/>
    <mergeCell ref="B40:B43"/>
    <mergeCell ref="C40:D40"/>
    <mergeCell ref="C41:D41"/>
    <mergeCell ref="C42:D42"/>
    <mergeCell ref="C43:D43"/>
    <mergeCell ref="B34:B39"/>
    <mergeCell ref="C34:D34"/>
    <mergeCell ref="C35:D35"/>
    <mergeCell ref="C37:D37"/>
    <mergeCell ref="C38:D38"/>
    <mergeCell ref="C39:D39"/>
    <mergeCell ref="C26:D26"/>
    <mergeCell ref="B27:B33"/>
    <mergeCell ref="C27:D27"/>
    <mergeCell ref="C28:D28"/>
    <mergeCell ref="C29:D29"/>
    <mergeCell ref="C30:D30"/>
    <mergeCell ref="C31:D31"/>
    <mergeCell ref="C32:D32"/>
    <mergeCell ref="C21:D21"/>
    <mergeCell ref="C33:D33"/>
    <mergeCell ref="C22:D22"/>
    <mergeCell ref="C23:D23"/>
    <mergeCell ref="C24:D24"/>
    <mergeCell ref="C25:D25"/>
    <mergeCell ref="C17:D17"/>
    <mergeCell ref="C18:D18"/>
    <mergeCell ref="C19:D19"/>
    <mergeCell ref="C20:D20"/>
    <mergeCell ref="B3:D5"/>
    <mergeCell ref="E3:E5"/>
    <mergeCell ref="F3:Q3"/>
    <mergeCell ref="F4:G4"/>
    <mergeCell ref="H4:I4"/>
    <mergeCell ref="J4:K4"/>
    <mergeCell ref="L4:M4"/>
    <mergeCell ref="N4:O4"/>
    <mergeCell ref="P4:Q4"/>
    <mergeCell ref="B45:Q45"/>
    <mergeCell ref="S6:T7"/>
    <mergeCell ref="S8:T9"/>
    <mergeCell ref="S11:T14"/>
    <mergeCell ref="S16:T19"/>
    <mergeCell ref="B6:D6"/>
    <mergeCell ref="C7:C14"/>
    <mergeCell ref="B15:B26"/>
    <mergeCell ref="C15:D15"/>
    <mergeCell ref="C16:D16"/>
  </mergeCells>
  <dataValidations count="1">
    <dataValidation type="whole" allowBlank="1" showErrorMessage="1" errorTitle="Pozor!" error="Vložte číselnou hodnotu!" sqref="S20:T43 S15:T15 F7:R43">
      <formula1>0</formula1>
      <formula2>999999</formula2>
    </dataValidation>
  </dataValidations>
  <printOptions horizontalCentered="1"/>
  <pageMargins left="0" right="0" top="0.3937007874015748" bottom="0.1968503937007874" header="0.5118110236220472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B3" sqref="B3:D4"/>
    </sheetView>
  </sheetViews>
  <sheetFormatPr defaultColWidth="9.00390625" defaultRowHeight="12.75" zeroHeight="1"/>
  <cols>
    <col min="1" max="1" width="2.875" style="157" customWidth="1"/>
    <col min="4" max="4" width="10.125" style="0" customWidth="1"/>
    <col min="5" max="5" width="7.625" style="0" customWidth="1"/>
    <col min="12" max="12" width="4.625" style="0" customWidth="1"/>
    <col min="13" max="13" width="7.125" style="0" customWidth="1"/>
    <col min="14" max="14" width="23.875" style="0" customWidth="1"/>
    <col min="15" max="15" width="2.25390625" style="156" customWidth="1"/>
    <col min="16" max="16384" width="0" style="0" hidden="1" customWidth="1"/>
  </cols>
  <sheetData>
    <row r="1" spans="1:15" s="185" customFormat="1" ht="15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s="178" customFormat="1" ht="16.5" customHeight="1">
      <c r="A2" s="157"/>
      <c r="B2" s="107" t="s">
        <v>396</v>
      </c>
      <c r="C2" s="158"/>
      <c r="D2" s="158"/>
      <c r="E2" s="159"/>
      <c r="F2" s="160"/>
      <c r="G2" s="161"/>
      <c r="H2" s="161"/>
      <c r="I2" s="162"/>
      <c r="J2" s="162"/>
      <c r="K2" s="163"/>
      <c r="L2" s="173"/>
      <c r="M2" s="173"/>
      <c r="N2" s="173"/>
      <c r="O2" s="156"/>
    </row>
    <row r="3" spans="1:15" s="178" customFormat="1" ht="12.75">
      <c r="A3" s="157"/>
      <c r="B3" s="454"/>
      <c r="C3" s="467"/>
      <c r="D3" s="467"/>
      <c r="E3" s="449" t="s">
        <v>8</v>
      </c>
      <c r="F3" s="449" t="s">
        <v>240</v>
      </c>
      <c r="G3" s="466"/>
      <c r="H3" s="466"/>
      <c r="I3" s="466"/>
      <c r="J3" s="466"/>
      <c r="K3" s="468"/>
      <c r="L3" s="174"/>
      <c r="M3" s="176"/>
      <c r="N3" s="176"/>
      <c r="O3" s="156"/>
    </row>
    <row r="4" spans="1:15" s="178" customFormat="1" ht="33" customHeight="1">
      <c r="A4" s="157"/>
      <c r="B4" s="454"/>
      <c r="C4" s="467"/>
      <c r="D4" s="467"/>
      <c r="E4" s="449"/>
      <c r="F4" s="101" t="s">
        <v>292</v>
      </c>
      <c r="G4" s="101" t="s">
        <v>293</v>
      </c>
      <c r="H4" s="101" t="s">
        <v>294</v>
      </c>
      <c r="I4" s="101" t="s">
        <v>295</v>
      </c>
      <c r="J4" s="101" t="s">
        <v>296</v>
      </c>
      <c r="K4" s="100" t="s">
        <v>297</v>
      </c>
      <c r="L4" s="175"/>
      <c r="M4" s="177"/>
      <c r="N4" s="177"/>
      <c r="O4" s="156"/>
    </row>
    <row r="5" spans="1:15" s="178" customFormat="1" ht="15" customHeight="1">
      <c r="A5" s="157"/>
      <c r="B5" s="449" t="s">
        <v>6</v>
      </c>
      <c r="C5" s="466"/>
      <c r="D5" s="466"/>
      <c r="E5" s="102" t="s">
        <v>7</v>
      </c>
      <c r="F5" s="101">
        <v>1</v>
      </c>
      <c r="G5" s="101">
        <v>2</v>
      </c>
      <c r="H5" s="101">
        <v>3</v>
      </c>
      <c r="I5" s="101">
        <v>4</v>
      </c>
      <c r="J5" s="101">
        <v>5</v>
      </c>
      <c r="K5" s="100">
        <v>6</v>
      </c>
      <c r="L5" s="175"/>
      <c r="M5" s="91"/>
      <c r="N5" s="165" t="s">
        <v>316</v>
      </c>
      <c r="O5" s="156"/>
    </row>
    <row r="6" spans="1:15" s="178" customFormat="1" ht="27" customHeight="1">
      <c r="A6" s="157"/>
      <c r="B6" s="454" t="s">
        <v>298</v>
      </c>
      <c r="C6" s="435" t="s">
        <v>260</v>
      </c>
      <c r="D6" s="435"/>
      <c r="E6" s="102">
        <v>156</v>
      </c>
      <c r="F6" s="106">
        <v>222</v>
      </c>
      <c r="G6" s="106">
        <v>114</v>
      </c>
      <c r="H6" s="106">
        <v>5</v>
      </c>
      <c r="I6" s="106">
        <v>0</v>
      </c>
      <c r="J6" s="106">
        <v>2</v>
      </c>
      <c r="K6" s="106">
        <v>343</v>
      </c>
      <c r="L6" s="179"/>
      <c r="M6" s="140" t="str">
        <f>IF(K6=SUM(F6:J6),"ok","chyba")</f>
        <v>ok</v>
      </c>
      <c r="N6" s="166" t="s">
        <v>397</v>
      </c>
      <c r="O6" s="156"/>
    </row>
    <row r="7" spans="1:15" s="178" customFormat="1" ht="27" customHeight="1">
      <c r="A7" s="157"/>
      <c r="B7" s="454"/>
      <c r="C7" s="435" t="s">
        <v>261</v>
      </c>
      <c r="D7" s="435"/>
      <c r="E7" s="102">
        <v>157</v>
      </c>
      <c r="F7" s="106">
        <v>197</v>
      </c>
      <c r="G7" s="106">
        <v>323</v>
      </c>
      <c r="H7" s="106">
        <v>103</v>
      </c>
      <c r="I7" s="106">
        <v>0</v>
      </c>
      <c r="J7" s="106">
        <v>1</v>
      </c>
      <c r="K7" s="106">
        <v>624</v>
      </c>
      <c r="L7" s="179"/>
      <c r="M7" s="140" t="str">
        <f aca="true" t="shared" si="0" ref="M7:M21">IF(K7=SUM(F7:J7),"ok","chyba")</f>
        <v>ok</v>
      </c>
      <c r="N7" s="166" t="s">
        <v>398</v>
      </c>
      <c r="O7" s="156"/>
    </row>
    <row r="8" spans="1:15" s="178" customFormat="1" ht="27" customHeight="1">
      <c r="A8" s="157"/>
      <c r="B8" s="454"/>
      <c r="C8" s="454" t="s">
        <v>299</v>
      </c>
      <c r="D8" s="454"/>
      <c r="E8" s="102">
        <v>158</v>
      </c>
      <c r="F8" s="106">
        <v>75</v>
      </c>
      <c r="G8" s="106">
        <v>47</v>
      </c>
      <c r="H8" s="106">
        <v>1</v>
      </c>
      <c r="I8" s="106">
        <v>0</v>
      </c>
      <c r="J8" s="106">
        <v>0</v>
      </c>
      <c r="K8" s="106">
        <v>123</v>
      </c>
      <c r="L8" s="179"/>
      <c r="M8" s="140" t="str">
        <f t="shared" si="0"/>
        <v>ok</v>
      </c>
      <c r="N8" s="166" t="s">
        <v>399</v>
      </c>
      <c r="O8" s="156"/>
    </row>
    <row r="9" spans="1:15" s="178" customFormat="1" ht="27" customHeight="1">
      <c r="A9" s="157"/>
      <c r="B9" s="454"/>
      <c r="C9" s="435" t="s">
        <v>300</v>
      </c>
      <c r="D9" s="435"/>
      <c r="E9" s="102">
        <v>159</v>
      </c>
      <c r="F9" s="106">
        <v>122</v>
      </c>
      <c r="G9" s="106">
        <v>102</v>
      </c>
      <c r="H9" s="106">
        <v>79</v>
      </c>
      <c r="I9" s="106">
        <v>2</v>
      </c>
      <c r="J9" s="106">
        <v>0</v>
      </c>
      <c r="K9" s="106">
        <v>305</v>
      </c>
      <c r="L9" s="179"/>
      <c r="M9" s="140" t="str">
        <f t="shared" si="0"/>
        <v>ok</v>
      </c>
      <c r="N9" s="166" t="s">
        <v>400</v>
      </c>
      <c r="O9" s="156"/>
    </row>
    <row r="10" spans="1:15" s="178" customFormat="1" ht="27" customHeight="1">
      <c r="A10" s="157"/>
      <c r="B10" s="454"/>
      <c r="C10" s="435" t="s">
        <v>301</v>
      </c>
      <c r="D10" s="435"/>
      <c r="E10" s="102">
        <v>160</v>
      </c>
      <c r="F10" s="106">
        <v>6</v>
      </c>
      <c r="G10" s="106">
        <v>4</v>
      </c>
      <c r="H10" s="106">
        <v>2</v>
      </c>
      <c r="I10" s="106">
        <v>0</v>
      </c>
      <c r="J10" s="106">
        <v>0</v>
      </c>
      <c r="K10" s="106">
        <v>12</v>
      </c>
      <c r="L10" s="179"/>
      <c r="M10" s="140" t="str">
        <f t="shared" si="0"/>
        <v>ok</v>
      </c>
      <c r="N10" s="166" t="s">
        <v>401</v>
      </c>
      <c r="O10" s="156"/>
    </row>
    <row r="11" spans="1:15" s="178" customFormat="1" ht="27" customHeight="1">
      <c r="A11" s="157"/>
      <c r="B11" s="454"/>
      <c r="C11" s="435" t="s">
        <v>263</v>
      </c>
      <c r="D11" s="435"/>
      <c r="E11" s="102">
        <v>161</v>
      </c>
      <c r="F11" s="106">
        <v>5</v>
      </c>
      <c r="G11" s="106">
        <v>3</v>
      </c>
      <c r="H11" s="106">
        <v>17</v>
      </c>
      <c r="I11" s="106">
        <v>0</v>
      </c>
      <c r="J11" s="106">
        <v>0</v>
      </c>
      <c r="K11" s="106">
        <v>25</v>
      </c>
      <c r="L11" s="179"/>
      <c r="M11" s="140" t="str">
        <f t="shared" si="0"/>
        <v>ok</v>
      </c>
      <c r="N11" s="166" t="s">
        <v>402</v>
      </c>
      <c r="O11" s="156"/>
    </row>
    <row r="12" spans="1:15" s="178" customFormat="1" ht="27" customHeight="1">
      <c r="A12" s="157"/>
      <c r="B12" s="454"/>
      <c r="C12" s="435" t="s">
        <v>302</v>
      </c>
      <c r="D12" s="435"/>
      <c r="E12" s="102">
        <v>162</v>
      </c>
      <c r="F12" s="106">
        <v>14</v>
      </c>
      <c r="G12" s="106">
        <v>8</v>
      </c>
      <c r="H12" s="106">
        <v>13</v>
      </c>
      <c r="I12" s="106">
        <v>0</v>
      </c>
      <c r="J12" s="106">
        <v>0</v>
      </c>
      <c r="K12" s="106">
        <v>35</v>
      </c>
      <c r="L12" s="179"/>
      <c r="M12" s="140" t="str">
        <f t="shared" si="0"/>
        <v>ok</v>
      </c>
      <c r="N12" s="166" t="s">
        <v>403</v>
      </c>
      <c r="O12" s="156"/>
    </row>
    <row r="13" spans="1:15" s="178" customFormat="1" ht="27" customHeight="1">
      <c r="A13" s="157"/>
      <c r="B13" s="454"/>
      <c r="C13" s="435" t="s">
        <v>264</v>
      </c>
      <c r="D13" s="435"/>
      <c r="E13" s="102">
        <v>163</v>
      </c>
      <c r="F13" s="106">
        <v>12</v>
      </c>
      <c r="G13" s="106">
        <v>5</v>
      </c>
      <c r="H13" s="106">
        <v>35</v>
      </c>
      <c r="I13" s="106">
        <v>0</v>
      </c>
      <c r="J13" s="106">
        <v>0</v>
      </c>
      <c r="K13" s="106">
        <v>52</v>
      </c>
      <c r="L13" s="179"/>
      <c r="M13" s="140" t="str">
        <f t="shared" si="0"/>
        <v>ok</v>
      </c>
      <c r="N13" s="166" t="s">
        <v>404</v>
      </c>
      <c r="O13" s="156"/>
    </row>
    <row r="14" spans="1:15" s="178" customFormat="1" ht="27" customHeight="1">
      <c r="A14" s="157"/>
      <c r="B14" s="454"/>
      <c r="C14" s="435" t="s">
        <v>163</v>
      </c>
      <c r="D14" s="435"/>
      <c r="E14" s="102">
        <v>164</v>
      </c>
      <c r="F14" s="106">
        <v>37</v>
      </c>
      <c r="G14" s="106">
        <v>15</v>
      </c>
      <c r="H14" s="106">
        <v>388</v>
      </c>
      <c r="I14" s="106">
        <v>10</v>
      </c>
      <c r="J14" s="106">
        <v>4</v>
      </c>
      <c r="K14" s="106">
        <v>454</v>
      </c>
      <c r="L14" s="179"/>
      <c r="M14" s="140" t="str">
        <f t="shared" si="0"/>
        <v>ok</v>
      </c>
      <c r="N14" s="166" t="s">
        <v>405</v>
      </c>
      <c r="O14" s="156"/>
    </row>
    <row r="15" spans="1:15" s="178" customFormat="1" ht="27" customHeight="1">
      <c r="A15" s="157"/>
      <c r="B15" s="454"/>
      <c r="C15" s="435" t="s">
        <v>303</v>
      </c>
      <c r="D15" s="435"/>
      <c r="E15" s="102">
        <v>165</v>
      </c>
      <c r="F15" s="106">
        <v>1</v>
      </c>
      <c r="G15" s="106">
        <v>1</v>
      </c>
      <c r="H15" s="106">
        <v>12</v>
      </c>
      <c r="I15" s="106">
        <v>0</v>
      </c>
      <c r="J15" s="106">
        <v>0</v>
      </c>
      <c r="K15" s="106">
        <v>14</v>
      </c>
      <c r="L15" s="179"/>
      <c r="M15" s="140" t="str">
        <f t="shared" si="0"/>
        <v>ok</v>
      </c>
      <c r="N15" s="166" t="s">
        <v>406</v>
      </c>
      <c r="O15" s="156"/>
    </row>
    <row r="16" spans="1:15" s="178" customFormat="1" ht="27" customHeight="1">
      <c r="A16" s="157"/>
      <c r="B16" s="454"/>
      <c r="C16" s="454" t="s">
        <v>310</v>
      </c>
      <c r="D16" s="454"/>
      <c r="E16" s="102">
        <v>166</v>
      </c>
      <c r="F16" s="106">
        <v>6</v>
      </c>
      <c r="G16" s="106">
        <v>0</v>
      </c>
      <c r="H16" s="106">
        <v>9</v>
      </c>
      <c r="I16" s="106">
        <v>0</v>
      </c>
      <c r="J16" s="106">
        <v>0</v>
      </c>
      <c r="K16" s="106">
        <v>15</v>
      </c>
      <c r="L16" s="179"/>
      <c r="M16" s="140" t="str">
        <f t="shared" si="0"/>
        <v>ok</v>
      </c>
      <c r="N16" s="166" t="s">
        <v>407</v>
      </c>
      <c r="O16" s="156"/>
    </row>
    <row r="17" spans="1:15" s="178" customFormat="1" ht="27" customHeight="1">
      <c r="A17" s="157"/>
      <c r="B17" s="454" t="s">
        <v>304</v>
      </c>
      <c r="C17" s="454" t="s">
        <v>305</v>
      </c>
      <c r="D17" s="454"/>
      <c r="E17" s="102">
        <v>167</v>
      </c>
      <c r="F17" s="106">
        <v>37</v>
      </c>
      <c r="G17" s="106">
        <v>45</v>
      </c>
      <c r="H17" s="106">
        <v>10</v>
      </c>
      <c r="I17" s="106">
        <v>0</v>
      </c>
      <c r="J17" s="106">
        <v>0</v>
      </c>
      <c r="K17" s="106">
        <v>92</v>
      </c>
      <c r="L17" s="179"/>
      <c r="M17" s="140" t="str">
        <f t="shared" si="0"/>
        <v>ok</v>
      </c>
      <c r="N17" s="166" t="s">
        <v>408</v>
      </c>
      <c r="O17" s="156"/>
    </row>
    <row r="18" spans="1:15" s="178" customFormat="1" ht="27" customHeight="1">
      <c r="A18" s="157"/>
      <c r="B18" s="454"/>
      <c r="C18" s="454" t="s">
        <v>306</v>
      </c>
      <c r="D18" s="435"/>
      <c r="E18" s="102">
        <v>168</v>
      </c>
      <c r="F18" s="106">
        <v>343</v>
      </c>
      <c r="G18" s="106">
        <v>109</v>
      </c>
      <c r="H18" s="106">
        <v>362</v>
      </c>
      <c r="I18" s="106">
        <v>7</v>
      </c>
      <c r="J18" s="106">
        <v>6</v>
      </c>
      <c r="K18" s="106">
        <v>827</v>
      </c>
      <c r="L18" s="179"/>
      <c r="M18" s="140" t="str">
        <f t="shared" si="0"/>
        <v>ok</v>
      </c>
      <c r="N18" s="166" t="s">
        <v>409</v>
      </c>
      <c r="O18" s="156"/>
    </row>
    <row r="19" spans="1:15" s="178" customFormat="1" ht="27" customHeight="1">
      <c r="A19" s="157"/>
      <c r="B19" s="454"/>
      <c r="C19" s="454" t="s">
        <v>250</v>
      </c>
      <c r="D19" s="104" t="s">
        <v>307</v>
      </c>
      <c r="E19" s="102">
        <v>169</v>
      </c>
      <c r="F19" s="106">
        <v>222</v>
      </c>
      <c r="G19" s="106">
        <v>91</v>
      </c>
      <c r="H19" s="106">
        <v>346</v>
      </c>
      <c r="I19" s="106">
        <v>11</v>
      </c>
      <c r="J19" s="106">
        <v>2</v>
      </c>
      <c r="K19" s="106">
        <v>672</v>
      </c>
      <c r="L19" s="179"/>
      <c r="M19" s="140" t="str">
        <f t="shared" si="0"/>
        <v>ok</v>
      </c>
      <c r="N19" s="166" t="s">
        <v>410</v>
      </c>
      <c r="O19" s="156"/>
    </row>
    <row r="20" spans="1:15" s="178" customFormat="1" ht="27" customHeight="1">
      <c r="A20" s="157"/>
      <c r="B20" s="454"/>
      <c r="C20" s="467"/>
      <c r="D20" s="104" t="s">
        <v>308</v>
      </c>
      <c r="E20" s="102">
        <v>170</v>
      </c>
      <c r="F20" s="106">
        <v>109</v>
      </c>
      <c r="G20" s="106">
        <v>22</v>
      </c>
      <c r="H20" s="106">
        <v>116</v>
      </c>
      <c r="I20" s="106">
        <v>4</v>
      </c>
      <c r="J20" s="106">
        <v>3</v>
      </c>
      <c r="K20" s="106">
        <v>254</v>
      </c>
      <c r="L20" s="179"/>
      <c r="M20" s="140" t="str">
        <f t="shared" si="0"/>
        <v>ok</v>
      </c>
      <c r="N20" s="166" t="s">
        <v>411</v>
      </c>
      <c r="O20" s="156"/>
    </row>
    <row r="21" spans="1:15" s="178" customFormat="1" ht="27" customHeight="1">
      <c r="A21" s="157"/>
      <c r="B21" s="454"/>
      <c r="C21" s="454" t="s">
        <v>309</v>
      </c>
      <c r="D21" s="454"/>
      <c r="E21" s="102">
        <v>171</v>
      </c>
      <c r="F21" s="106">
        <v>33</v>
      </c>
      <c r="G21" s="106">
        <v>15</v>
      </c>
      <c r="H21" s="106">
        <v>66</v>
      </c>
      <c r="I21" s="106">
        <v>1</v>
      </c>
      <c r="J21" s="106">
        <v>0</v>
      </c>
      <c r="K21" s="106">
        <v>115</v>
      </c>
      <c r="L21" s="179"/>
      <c r="M21" s="140" t="str">
        <f t="shared" si="0"/>
        <v>ok</v>
      </c>
      <c r="N21" s="166" t="s">
        <v>412</v>
      </c>
      <c r="O21" s="156"/>
    </row>
    <row r="22" spans="1:15" s="178" customFormat="1" ht="26.25" customHeight="1" thickBot="1">
      <c r="A22" s="157"/>
      <c r="B22" s="184" t="s">
        <v>315</v>
      </c>
      <c r="C22" s="182"/>
      <c r="D22" s="182"/>
      <c r="E22" s="183"/>
      <c r="F22" s="180"/>
      <c r="G22" s="180"/>
      <c r="H22" s="180"/>
      <c r="I22" s="180"/>
      <c r="J22" s="180"/>
      <c r="K22" s="180"/>
      <c r="L22" s="180"/>
      <c r="M22" s="180"/>
      <c r="N22" s="180"/>
      <c r="O22" s="156"/>
    </row>
    <row r="23" spans="1:15" s="178" customFormat="1" ht="45.75" customHeight="1" thickBot="1">
      <c r="A23" s="157"/>
      <c r="B23" s="465"/>
      <c r="C23" s="212"/>
      <c r="D23" s="212"/>
      <c r="E23" s="212"/>
      <c r="F23" s="212"/>
      <c r="G23" s="212"/>
      <c r="H23" s="212"/>
      <c r="I23" s="212"/>
      <c r="J23" s="212"/>
      <c r="K23" s="213"/>
      <c r="L23" s="180"/>
      <c r="M23" s="180"/>
      <c r="N23" s="180"/>
      <c r="O23" s="156"/>
    </row>
    <row r="24" spans="1:14" ht="12.75">
      <c r="A24" s="156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56"/>
      <c r="M24" s="156"/>
      <c r="N24" s="156"/>
    </row>
  </sheetData>
  <sheetProtection sheet="1" objects="1" scenarios="1"/>
  <mergeCells count="22">
    <mergeCell ref="B17:B21"/>
    <mergeCell ref="C17:D17"/>
    <mergeCell ref="C14:D14"/>
    <mergeCell ref="C13:D13"/>
    <mergeCell ref="C21:D21"/>
    <mergeCell ref="C19:C20"/>
    <mergeCell ref="C18:D18"/>
    <mergeCell ref="C11:D11"/>
    <mergeCell ref="C10:D10"/>
    <mergeCell ref="C9:D9"/>
    <mergeCell ref="C16:D16"/>
    <mergeCell ref="C15:D15"/>
    <mergeCell ref="B23:K23"/>
    <mergeCell ref="B5:D5"/>
    <mergeCell ref="B3:D4"/>
    <mergeCell ref="E3:E4"/>
    <mergeCell ref="F3:K3"/>
    <mergeCell ref="C8:D8"/>
    <mergeCell ref="C7:D7"/>
    <mergeCell ref="B6:B16"/>
    <mergeCell ref="C6:D6"/>
    <mergeCell ref="C12:D12"/>
  </mergeCells>
  <conditionalFormatting sqref="M6:M21">
    <cfRule type="cellIs" priority="1" dxfId="2" operator="equal" stopIfTrue="1">
      <formula>"chyba"</formula>
    </cfRule>
  </conditionalFormatting>
  <dataValidations count="1">
    <dataValidation type="whole" allowBlank="1" showErrorMessage="1" errorTitle="Pozor!" error="Vkládejte pouze číselnou hodnotu!" sqref="F6:K21">
      <formula1>0</formula1>
      <formula2>9999999</formula2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workbookViewId="0" topLeftCell="A1">
      <selection activeCell="M19" sqref="M19"/>
    </sheetView>
  </sheetViews>
  <sheetFormatPr defaultColWidth="9.00390625" defaultRowHeight="12.75" zeroHeight="1"/>
  <cols>
    <col min="1" max="1" width="1.75390625" style="28" customWidth="1"/>
    <col min="2" max="2" width="15.25390625" style="28" customWidth="1"/>
    <col min="3" max="3" width="22.125" style="28" customWidth="1"/>
    <col min="4" max="4" width="5.875" style="28" customWidth="1"/>
    <col min="5" max="5" width="8.00390625" style="28" customWidth="1"/>
    <col min="6" max="6" width="4.375" style="28" customWidth="1"/>
    <col min="7" max="7" width="9.25390625" style="28" customWidth="1"/>
    <col min="8" max="8" width="9.00390625" style="28" customWidth="1"/>
    <col min="9" max="9" width="7.75390625" style="28" customWidth="1"/>
    <col min="10" max="10" width="8.625" style="28" customWidth="1"/>
    <col min="11" max="11" width="8.25390625" style="28" customWidth="1"/>
    <col min="12" max="12" width="3.875" style="28" customWidth="1"/>
    <col min="13" max="13" width="7.125" style="28" customWidth="1"/>
    <col min="14" max="14" width="26.875" style="28" customWidth="1"/>
    <col min="15" max="15" width="1.75390625" style="28" customWidth="1"/>
    <col min="16" max="16384" width="0" style="28" hidden="1" customWidth="1"/>
  </cols>
  <sheetData>
    <row r="1" spans="1:15" ht="9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12"/>
      <c r="B2" s="48" t="s">
        <v>394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5" customHeight="1">
      <c r="A3" s="12"/>
      <c r="B3" s="215"/>
      <c r="C3" s="215"/>
      <c r="D3" s="215"/>
      <c r="E3" s="215"/>
      <c r="F3" s="215"/>
      <c r="G3" s="250" t="s">
        <v>8</v>
      </c>
      <c r="H3" s="215" t="s">
        <v>128</v>
      </c>
      <c r="I3" s="226" t="s">
        <v>160</v>
      </c>
      <c r="J3" s="388"/>
      <c r="K3" s="389"/>
      <c r="L3" s="91"/>
      <c r="M3" s="91"/>
      <c r="N3" s="165" t="s">
        <v>316</v>
      </c>
      <c r="O3" s="12"/>
    </row>
    <row r="4" spans="1:15" ht="25.5" customHeight="1">
      <c r="A4" s="12"/>
      <c r="B4" s="215"/>
      <c r="C4" s="215"/>
      <c r="D4" s="215"/>
      <c r="E4" s="215"/>
      <c r="F4" s="215"/>
      <c r="G4" s="387"/>
      <c r="H4" s="215"/>
      <c r="I4" s="9" t="s">
        <v>161</v>
      </c>
      <c r="J4" s="9" t="s">
        <v>162</v>
      </c>
      <c r="K4" s="9" t="s">
        <v>163</v>
      </c>
      <c r="L4" s="53"/>
      <c r="M4" s="140" t="str">
        <f>IF(H6=SUM(I6:K6),"ok","chyba")</f>
        <v>ok</v>
      </c>
      <c r="N4" s="166" t="s">
        <v>381</v>
      </c>
      <c r="O4" s="12"/>
    </row>
    <row r="5" spans="1:15" ht="24.75" customHeight="1">
      <c r="A5" s="12"/>
      <c r="B5" s="226" t="s">
        <v>6</v>
      </c>
      <c r="C5" s="388"/>
      <c r="D5" s="388"/>
      <c r="E5" s="388"/>
      <c r="F5" s="389"/>
      <c r="G5" s="9" t="s">
        <v>7</v>
      </c>
      <c r="H5" s="9">
        <v>1</v>
      </c>
      <c r="I5" s="9">
        <v>2</v>
      </c>
      <c r="J5" s="9">
        <v>3</v>
      </c>
      <c r="K5" s="9">
        <v>4</v>
      </c>
      <c r="L5" s="53"/>
      <c r="M5" s="140" t="str">
        <f>IF(H7=SUM(I7:K7),"ok","chyba")</f>
        <v>ok</v>
      </c>
      <c r="N5" s="166" t="s">
        <v>382</v>
      </c>
      <c r="O5" s="12"/>
    </row>
    <row r="6" spans="1:15" ht="25.5" customHeight="1">
      <c r="A6" s="12"/>
      <c r="B6" s="484" t="s">
        <v>173</v>
      </c>
      <c r="C6" s="484"/>
      <c r="D6" s="484"/>
      <c r="E6" s="484"/>
      <c r="F6" s="484"/>
      <c r="G6" s="9">
        <v>172</v>
      </c>
      <c r="H6" s="4">
        <v>16</v>
      </c>
      <c r="I6" s="4">
        <v>15</v>
      </c>
      <c r="J6" s="4">
        <v>1</v>
      </c>
      <c r="K6" s="4">
        <v>0</v>
      </c>
      <c r="L6" s="92"/>
      <c r="M6" s="140" t="str">
        <f>IF(H8=SUM(I8:K8),"ok","chyba")</f>
        <v>ok</v>
      </c>
      <c r="N6" s="166" t="s">
        <v>383</v>
      </c>
      <c r="O6" s="12"/>
    </row>
    <row r="7" spans="1:15" ht="25.5" customHeight="1">
      <c r="A7" s="12"/>
      <c r="B7" s="484" t="s">
        <v>174</v>
      </c>
      <c r="C7" s="484"/>
      <c r="D7" s="484"/>
      <c r="E7" s="484"/>
      <c r="F7" s="484"/>
      <c r="G7" s="9">
        <v>173</v>
      </c>
      <c r="H7" s="4">
        <v>1</v>
      </c>
      <c r="I7" s="4">
        <v>0</v>
      </c>
      <c r="J7" s="4">
        <v>1</v>
      </c>
      <c r="K7" s="4">
        <v>0</v>
      </c>
      <c r="L7" s="92"/>
      <c r="M7" s="140" t="str">
        <f>IF(H9=SUM(I9:K9),"ok","chyba")</f>
        <v>ok</v>
      </c>
      <c r="N7" s="166" t="s">
        <v>384</v>
      </c>
      <c r="O7" s="12"/>
    </row>
    <row r="8" spans="1:15" ht="25.5" customHeight="1">
      <c r="A8" s="12"/>
      <c r="B8" s="484" t="s">
        <v>207</v>
      </c>
      <c r="C8" s="484"/>
      <c r="D8" s="484"/>
      <c r="E8" s="484"/>
      <c r="F8" s="484"/>
      <c r="G8" s="9">
        <v>174</v>
      </c>
      <c r="H8" s="4">
        <v>55</v>
      </c>
      <c r="I8" s="4">
        <v>38</v>
      </c>
      <c r="J8" s="4">
        <v>16</v>
      </c>
      <c r="K8" s="4">
        <v>1</v>
      </c>
      <c r="L8" s="92"/>
      <c r="M8" s="140" t="str">
        <f>IF(H10=SUM(I10:K10),"ok","chyba")</f>
        <v>ok</v>
      </c>
      <c r="N8" s="166" t="s">
        <v>385</v>
      </c>
      <c r="O8" s="12"/>
    </row>
    <row r="9" spans="1:15" ht="22.5" customHeight="1">
      <c r="A9" s="12"/>
      <c r="B9" s="484" t="s">
        <v>175</v>
      </c>
      <c r="C9" s="484"/>
      <c r="D9" s="484"/>
      <c r="E9" s="484"/>
      <c r="F9" s="484"/>
      <c r="G9" s="9">
        <v>175</v>
      </c>
      <c r="H9" s="4">
        <v>4</v>
      </c>
      <c r="I9" s="4">
        <v>4</v>
      </c>
      <c r="J9" s="4">
        <v>0</v>
      </c>
      <c r="K9" s="4">
        <v>0</v>
      </c>
      <c r="L9" s="92"/>
      <c r="M9" s="92"/>
      <c r="N9" s="92"/>
      <c r="O9" s="12"/>
    </row>
    <row r="10" spans="1:15" ht="23.25" customHeight="1">
      <c r="A10" s="12"/>
      <c r="B10" s="484" t="s">
        <v>176</v>
      </c>
      <c r="C10" s="484"/>
      <c r="D10" s="484"/>
      <c r="E10" s="484"/>
      <c r="F10" s="484"/>
      <c r="G10" s="9">
        <v>176</v>
      </c>
      <c r="H10" s="4">
        <v>0</v>
      </c>
      <c r="I10" s="4">
        <v>0</v>
      </c>
      <c r="J10" s="4">
        <v>0</v>
      </c>
      <c r="K10" s="4">
        <v>0</v>
      </c>
      <c r="L10" s="92"/>
      <c r="M10" s="92"/>
      <c r="N10" s="92"/>
      <c r="O10" s="12"/>
    </row>
    <row r="11" spans="1:15" ht="15" customHeight="1">
      <c r="A11" s="12"/>
      <c r="B11" s="90"/>
      <c r="C11" s="90"/>
      <c r="D11" s="90"/>
      <c r="E11" s="90"/>
      <c r="F11" s="90"/>
      <c r="G11" s="53"/>
      <c r="H11" s="92"/>
      <c r="I11" s="92"/>
      <c r="J11" s="92"/>
      <c r="K11" s="92"/>
      <c r="L11" s="92"/>
      <c r="M11" s="92"/>
      <c r="N11" s="92"/>
      <c r="O11" s="12"/>
    </row>
    <row r="12" spans="1:15" ht="15" customHeight="1">
      <c r="A12" s="12"/>
      <c r="B12" s="90"/>
      <c r="C12" s="90"/>
      <c r="D12" s="90"/>
      <c r="E12" s="90"/>
      <c r="F12" s="90"/>
      <c r="G12" s="53"/>
      <c r="H12" s="92"/>
      <c r="I12" s="92"/>
      <c r="J12" s="92"/>
      <c r="K12" s="92"/>
      <c r="L12" s="92"/>
      <c r="M12" s="92"/>
      <c r="N12" s="92"/>
      <c r="O12" s="12"/>
    </row>
    <row r="13" spans="1:15" ht="29.25" customHeight="1">
      <c r="A13" s="12"/>
      <c r="B13" s="48" t="s">
        <v>393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</row>
    <row r="14" spans="1:15" ht="15" customHeight="1">
      <c r="A14" s="12"/>
      <c r="B14" s="215"/>
      <c r="C14" s="215"/>
      <c r="D14" s="250" t="s">
        <v>76</v>
      </c>
      <c r="E14" s="244" t="s">
        <v>36</v>
      </c>
      <c r="F14" s="477"/>
      <c r="G14" s="368"/>
      <c r="H14" s="215" t="s">
        <v>164</v>
      </c>
      <c r="I14" s="215"/>
      <c r="J14" s="215"/>
      <c r="K14" s="215"/>
      <c r="L14" s="91"/>
      <c r="M14" s="91"/>
      <c r="N14" s="91"/>
      <c r="O14" s="12"/>
    </row>
    <row r="15" spans="1:15" ht="15" customHeight="1">
      <c r="A15" s="12"/>
      <c r="B15" s="215"/>
      <c r="C15" s="215"/>
      <c r="D15" s="476"/>
      <c r="E15" s="478"/>
      <c r="F15" s="479"/>
      <c r="G15" s="480"/>
      <c r="H15" s="244" t="s">
        <v>208</v>
      </c>
      <c r="I15" s="368"/>
      <c r="J15" s="244" t="s">
        <v>209</v>
      </c>
      <c r="K15" s="368"/>
      <c r="L15" s="91"/>
      <c r="M15" s="91"/>
      <c r="N15" s="91"/>
      <c r="O15" s="12"/>
    </row>
    <row r="16" spans="1:15" ht="15" customHeight="1">
      <c r="A16" s="12"/>
      <c r="B16" s="215"/>
      <c r="C16" s="215"/>
      <c r="D16" s="387"/>
      <c r="E16" s="271"/>
      <c r="F16" s="481"/>
      <c r="G16" s="272"/>
      <c r="H16" s="271"/>
      <c r="I16" s="272"/>
      <c r="J16" s="271"/>
      <c r="K16" s="272"/>
      <c r="L16" s="164"/>
      <c r="M16" s="164"/>
      <c r="N16" s="164"/>
      <c r="O16" s="12"/>
    </row>
    <row r="17" spans="1:15" ht="15" customHeight="1">
      <c r="A17" s="12"/>
      <c r="B17" s="215" t="s">
        <v>6</v>
      </c>
      <c r="C17" s="215"/>
      <c r="D17" s="9" t="s">
        <v>7</v>
      </c>
      <c r="E17" s="226">
        <v>1</v>
      </c>
      <c r="F17" s="273"/>
      <c r="G17" s="268"/>
      <c r="H17" s="226">
        <v>2</v>
      </c>
      <c r="I17" s="268"/>
      <c r="J17" s="226">
        <v>3</v>
      </c>
      <c r="K17" s="268"/>
      <c r="L17" s="164"/>
      <c r="M17" s="164"/>
      <c r="N17" s="164"/>
      <c r="O17" s="12"/>
    </row>
    <row r="18" spans="1:15" ht="24.75" customHeight="1">
      <c r="A18" s="12"/>
      <c r="B18" s="215" t="s">
        <v>172</v>
      </c>
      <c r="C18" s="45" t="s">
        <v>165</v>
      </c>
      <c r="D18" s="9">
        <v>177</v>
      </c>
      <c r="E18" s="485">
        <v>2</v>
      </c>
      <c r="F18" s="486"/>
      <c r="G18" s="487"/>
      <c r="H18" s="485">
        <v>0</v>
      </c>
      <c r="I18" s="487"/>
      <c r="J18" s="485">
        <v>0</v>
      </c>
      <c r="K18" s="487"/>
      <c r="L18" s="164"/>
      <c r="M18" s="140" t="str">
        <f>IF(E25=SUM(E18:G24),"ok","pozor")</f>
        <v>ok</v>
      </c>
      <c r="N18" s="166" t="s">
        <v>386</v>
      </c>
      <c r="O18" s="12"/>
    </row>
    <row r="19" spans="1:15" ht="25.5" customHeight="1">
      <c r="A19" s="12"/>
      <c r="B19" s="215"/>
      <c r="C19" s="45" t="s">
        <v>166</v>
      </c>
      <c r="D19" s="9">
        <v>178</v>
      </c>
      <c r="E19" s="485">
        <v>538</v>
      </c>
      <c r="F19" s="486"/>
      <c r="G19" s="487"/>
      <c r="H19" s="485">
        <v>102</v>
      </c>
      <c r="I19" s="487"/>
      <c r="J19" s="485">
        <v>33</v>
      </c>
      <c r="K19" s="487"/>
      <c r="L19" s="164"/>
      <c r="M19" s="140" t="str">
        <f>IF(H25=SUM(H18:I24),"ok","pozor")</f>
        <v>ok</v>
      </c>
      <c r="N19" s="166" t="s">
        <v>387</v>
      </c>
      <c r="O19" s="12"/>
    </row>
    <row r="20" spans="1:15" ht="27" customHeight="1">
      <c r="A20" s="12"/>
      <c r="B20" s="215"/>
      <c r="C20" s="45" t="s">
        <v>167</v>
      </c>
      <c r="D20" s="9" t="s">
        <v>229</v>
      </c>
      <c r="E20" s="485">
        <v>435</v>
      </c>
      <c r="F20" s="486"/>
      <c r="G20" s="487"/>
      <c r="H20" s="485">
        <v>123</v>
      </c>
      <c r="I20" s="487"/>
      <c r="J20" s="485">
        <v>25</v>
      </c>
      <c r="K20" s="487"/>
      <c r="L20" s="164"/>
      <c r="M20" s="140" t="str">
        <f>IF(J25=SUM(J18:K24),"ok","pozor")</f>
        <v>ok</v>
      </c>
      <c r="N20" s="166" t="s">
        <v>388</v>
      </c>
      <c r="O20" s="12"/>
    </row>
    <row r="21" spans="1:15" ht="26.25" customHeight="1">
      <c r="A21" s="12"/>
      <c r="B21" s="215"/>
      <c r="C21" s="45" t="s">
        <v>168</v>
      </c>
      <c r="D21" s="9">
        <v>179</v>
      </c>
      <c r="E21" s="485">
        <v>262</v>
      </c>
      <c r="F21" s="486"/>
      <c r="G21" s="487"/>
      <c r="H21" s="485">
        <v>65</v>
      </c>
      <c r="I21" s="487"/>
      <c r="J21" s="485">
        <v>15</v>
      </c>
      <c r="K21" s="487"/>
      <c r="L21" s="164"/>
      <c r="M21" s="140" t="str">
        <f>IF(E25&gt;=E26,"ok","chyba")</f>
        <v>ok</v>
      </c>
      <c r="N21" s="166" t="s">
        <v>389</v>
      </c>
      <c r="O21" s="12"/>
    </row>
    <row r="22" spans="1:15" ht="21" customHeight="1">
      <c r="A22" s="12"/>
      <c r="B22" s="215"/>
      <c r="C22" s="45" t="s">
        <v>169</v>
      </c>
      <c r="D22" s="9" t="s">
        <v>230</v>
      </c>
      <c r="E22" s="485">
        <v>21</v>
      </c>
      <c r="F22" s="486"/>
      <c r="G22" s="487"/>
      <c r="H22" s="485">
        <v>9</v>
      </c>
      <c r="I22" s="487"/>
      <c r="J22" s="485">
        <v>1</v>
      </c>
      <c r="K22" s="487"/>
      <c r="L22" s="164"/>
      <c r="M22" s="164"/>
      <c r="N22" s="164"/>
      <c r="O22" s="12"/>
    </row>
    <row r="23" spans="1:15" ht="21.75" customHeight="1">
      <c r="A23" s="12"/>
      <c r="B23" s="215"/>
      <c r="C23" s="45" t="s">
        <v>170</v>
      </c>
      <c r="D23" s="9">
        <v>180</v>
      </c>
      <c r="E23" s="485">
        <v>170</v>
      </c>
      <c r="F23" s="486"/>
      <c r="G23" s="487"/>
      <c r="H23" s="485">
        <v>61</v>
      </c>
      <c r="I23" s="487"/>
      <c r="J23" s="485">
        <v>21</v>
      </c>
      <c r="K23" s="487"/>
      <c r="L23" s="164"/>
      <c r="M23" s="164"/>
      <c r="N23" s="164"/>
      <c r="O23" s="12"/>
    </row>
    <row r="24" spans="1:15" ht="20.25" customHeight="1">
      <c r="A24" s="12"/>
      <c r="B24" s="215"/>
      <c r="C24" s="45" t="s">
        <v>171</v>
      </c>
      <c r="D24" s="9" t="s">
        <v>231</v>
      </c>
      <c r="E24" s="485">
        <v>162</v>
      </c>
      <c r="F24" s="486"/>
      <c r="G24" s="487"/>
      <c r="H24" s="485">
        <v>56</v>
      </c>
      <c r="I24" s="487"/>
      <c r="J24" s="485">
        <v>8</v>
      </c>
      <c r="K24" s="487"/>
      <c r="L24" s="164"/>
      <c r="M24" s="164"/>
      <c r="N24" s="164"/>
      <c r="O24" s="12"/>
    </row>
    <row r="25" spans="1:15" ht="24" customHeight="1">
      <c r="A25" s="12"/>
      <c r="B25" s="215"/>
      <c r="C25" s="169" t="s">
        <v>312</v>
      </c>
      <c r="D25" s="9">
        <v>181</v>
      </c>
      <c r="E25" s="485">
        <v>1590</v>
      </c>
      <c r="F25" s="503"/>
      <c r="G25" s="504"/>
      <c r="H25" s="485">
        <v>416</v>
      </c>
      <c r="I25" s="504"/>
      <c r="J25" s="485">
        <v>103</v>
      </c>
      <c r="K25" s="504"/>
      <c r="L25" s="164"/>
      <c r="M25" s="164"/>
      <c r="N25" s="164"/>
      <c r="O25" s="12"/>
    </row>
    <row r="26" spans="1:15" ht="18.75" customHeight="1">
      <c r="A26" s="12"/>
      <c r="B26" s="215"/>
      <c r="C26" s="45" t="s">
        <v>314</v>
      </c>
      <c r="D26" s="9" t="s">
        <v>313</v>
      </c>
      <c r="E26" s="485">
        <v>344</v>
      </c>
      <c r="F26" s="486"/>
      <c r="G26" s="487"/>
      <c r="H26" s="226" t="s">
        <v>9</v>
      </c>
      <c r="I26" s="495"/>
      <c r="J26" s="226" t="s">
        <v>9</v>
      </c>
      <c r="K26" s="495"/>
      <c r="L26" s="164"/>
      <c r="M26" s="164"/>
      <c r="N26" s="164"/>
      <c r="O26" s="12"/>
    </row>
    <row r="27" spans="1:15" ht="8.25" customHeight="1">
      <c r="A27" s="12"/>
      <c r="B27" s="39"/>
      <c r="C27" s="49"/>
      <c r="D27" s="49"/>
      <c r="E27" s="49"/>
      <c r="F27" s="39"/>
      <c r="G27" s="39"/>
      <c r="H27" s="49"/>
      <c r="I27" s="49"/>
      <c r="J27" s="49"/>
      <c r="K27" s="49"/>
      <c r="L27" s="53"/>
      <c r="M27" s="53"/>
      <c r="N27" s="53"/>
      <c r="O27" s="12"/>
    </row>
    <row r="28" spans="1:15" ht="8.25" customHeight="1">
      <c r="A28" s="12"/>
      <c r="B28" s="91"/>
      <c r="C28" s="53"/>
      <c r="D28" s="53"/>
      <c r="E28" s="53"/>
      <c r="F28" s="91"/>
      <c r="G28" s="91"/>
      <c r="H28" s="53"/>
      <c r="I28" s="53"/>
      <c r="J28" s="53"/>
      <c r="K28" s="53"/>
      <c r="L28" s="53"/>
      <c r="M28" s="53"/>
      <c r="N28" s="53"/>
      <c r="O28" s="12"/>
    </row>
    <row r="29" spans="1:15" ht="8.25" customHeight="1">
      <c r="A29" s="12"/>
      <c r="B29" s="91"/>
      <c r="C29" s="53"/>
      <c r="D29" s="53"/>
      <c r="E29" s="53"/>
      <c r="F29" s="91"/>
      <c r="G29" s="91"/>
      <c r="H29" s="53"/>
      <c r="I29" s="53"/>
      <c r="J29" s="53"/>
      <c r="K29" s="53"/>
      <c r="L29" s="53"/>
      <c r="M29" s="53"/>
      <c r="N29" s="53"/>
      <c r="O29" s="12"/>
    </row>
    <row r="30" spans="1:15" ht="13.5" customHeight="1">
      <c r="A30" s="12"/>
      <c r="B30" s="91"/>
      <c r="C30" s="53"/>
      <c r="D30" s="53"/>
      <c r="E30" s="53"/>
      <c r="F30" s="91"/>
      <c r="G30" s="91"/>
      <c r="H30" s="53"/>
      <c r="I30" s="53"/>
      <c r="J30" s="53"/>
      <c r="K30" s="53"/>
      <c r="L30" s="53"/>
      <c r="M30" s="53"/>
      <c r="N30" s="53"/>
      <c r="O30" s="12"/>
    </row>
    <row r="31" spans="1:15" ht="13.5" customHeight="1">
      <c r="A31" s="12"/>
      <c r="B31" s="48" t="s">
        <v>232</v>
      </c>
      <c r="C31" s="53"/>
      <c r="D31" s="53"/>
      <c r="E31" s="53"/>
      <c r="F31" s="91"/>
      <c r="G31" s="91"/>
      <c r="H31" s="53"/>
      <c r="I31" s="53"/>
      <c r="J31" s="53"/>
      <c r="K31" s="53"/>
      <c r="L31" s="53"/>
      <c r="M31" s="53"/>
      <c r="N31" s="53"/>
      <c r="O31" s="12"/>
    </row>
    <row r="32" spans="1:15" ht="29.25" customHeight="1">
      <c r="A32" s="12"/>
      <c r="B32" s="24"/>
      <c r="C32" s="492" t="s">
        <v>8</v>
      </c>
      <c r="D32" s="244" t="s">
        <v>36</v>
      </c>
      <c r="E32" s="270"/>
      <c r="F32" s="226" t="s">
        <v>233</v>
      </c>
      <c r="G32" s="262"/>
      <c r="H32" s="262"/>
      <c r="I32" s="262"/>
      <c r="J32" s="262"/>
      <c r="K32" s="263"/>
      <c r="L32" s="167"/>
      <c r="M32" s="167"/>
      <c r="N32" s="167"/>
      <c r="O32" s="12"/>
    </row>
    <row r="33" spans="1:15" ht="23.25" customHeight="1">
      <c r="A33" s="12"/>
      <c r="B33" s="60"/>
      <c r="C33" s="493"/>
      <c r="D33" s="271"/>
      <c r="E33" s="272"/>
      <c r="F33" s="226" t="s">
        <v>236</v>
      </c>
      <c r="G33" s="262"/>
      <c r="H33" s="263"/>
      <c r="I33" s="241" t="s">
        <v>235</v>
      </c>
      <c r="J33" s="263"/>
      <c r="K33" s="9" t="s">
        <v>234</v>
      </c>
      <c r="L33" s="53"/>
      <c r="M33" s="53"/>
      <c r="N33" s="53"/>
      <c r="O33" s="12"/>
    </row>
    <row r="34" spans="1:15" ht="13.5" customHeight="1">
      <c r="A34" s="12"/>
      <c r="B34" s="6" t="s">
        <v>6</v>
      </c>
      <c r="C34" s="9" t="s">
        <v>7</v>
      </c>
      <c r="D34" s="241">
        <v>1</v>
      </c>
      <c r="E34" s="370"/>
      <c r="F34" s="359">
        <v>2</v>
      </c>
      <c r="G34" s="359"/>
      <c r="H34" s="335"/>
      <c r="I34" s="359">
        <v>3</v>
      </c>
      <c r="J34" s="359"/>
      <c r="K34" s="9">
        <v>4</v>
      </c>
      <c r="L34" s="53"/>
      <c r="M34" s="53"/>
      <c r="N34" s="53"/>
      <c r="O34" s="12"/>
    </row>
    <row r="35" spans="1:15" ht="33" customHeight="1">
      <c r="A35" s="12"/>
      <c r="B35" s="46" t="s">
        <v>237</v>
      </c>
      <c r="C35" s="9">
        <v>182</v>
      </c>
      <c r="D35" s="239">
        <v>8648</v>
      </c>
      <c r="E35" s="373"/>
      <c r="F35" s="358">
        <v>431</v>
      </c>
      <c r="G35" s="358"/>
      <c r="H35" s="472"/>
      <c r="I35" s="358">
        <v>327</v>
      </c>
      <c r="J35" s="358"/>
      <c r="K35" s="4">
        <v>888</v>
      </c>
      <c r="L35" s="53"/>
      <c r="M35" s="140" t="str">
        <f>IF(D37=SUM(D35:E36),"ok","pozor")</f>
        <v>ok</v>
      </c>
      <c r="N35" s="166" t="s">
        <v>390</v>
      </c>
      <c r="O35" s="12"/>
    </row>
    <row r="36" spans="1:15" ht="37.5" customHeight="1">
      <c r="A36" s="12"/>
      <c r="B36" s="46" t="s">
        <v>239</v>
      </c>
      <c r="C36" s="9">
        <v>183</v>
      </c>
      <c r="D36" s="358">
        <v>154</v>
      </c>
      <c r="E36" s="358"/>
      <c r="F36" s="358">
        <v>4</v>
      </c>
      <c r="G36" s="358"/>
      <c r="H36" s="472"/>
      <c r="I36" s="358">
        <v>0</v>
      </c>
      <c r="J36" s="358"/>
      <c r="K36" s="4">
        <v>25</v>
      </c>
      <c r="L36" s="53"/>
      <c r="M36" s="140" t="str">
        <f>IF(F37=SUM(F35:H36),"ok","pozor")</f>
        <v>ok</v>
      </c>
      <c r="N36" s="166" t="s">
        <v>391</v>
      </c>
      <c r="O36" s="12"/>
    </row>
    <row r="37" spans="1:15" ht="33.75" customHeight="1">
      <c r="A37" s="12"/>
      <c r="B37" s="46" t="s">
        <v>238</v>
      </c>
      <c r="C37" s="9">
        <v>184</v>
      </c>
      <c r="D37" s="358">
        <v>8802</v>
      </c>
      <c r="E37" s="358"/>
      <c r="F37" s="358">
        <v>435</v>
      </c>
      <c r="G37" s="358"/>
      <c r="H37" s="472"/>
      <c r="I37" s="358">
        <v>327</v>
      </c>
      <c r="J37" s="358"/>
      <c r="K37" s="4">
        <v>913</v>
      </c>
      <c r="L37" s="53"/>
      <c r="M37" s="140" t="str">
        <f>IF(I37=SUM(I35:J36),"ok","pozor")</f>
        <v>ok</v>
      </c>
      <c r="N37" s="166" t="s">
        <v>392</v>
      </c>
      <c r="O37" s="12"/>
    </row>
    <row r="38" spans="1:15" ht="33" customHeight="1">
      <c r="A38" s="12"/>
      <c r="B38" s="91"/>
      <c r="C38" s="53"/>
      <c r="D38" s="53"/>
      <c r="E38" s="53"/>
      <c r="F38" s="91"/>
      <c r="G38" s="91"/>
      <c r="H38" s="53"/>
      <c r="I38" s="53"/>
      <c r="J38" s="53"/>
      <c r="K38" s="53"/>
      <c r="L38" s="53"/>
      <c r="M38" s="140" t="str">
        <f>IF(K37=SUM(K35:K36),"ok","pozor")</f>
        <v>ok</v>
      </c>
      <c r="N38" s="166" t="s">
        <v>392</v>
      </c>
      <c r="O38" s="12"/>
    </row>
    <row r="39" spans="1:15" ht="13.5" customHeight="1">
      <c r="A39" s="12"/>
      <c r="B39" s="91"/>
      <c r="C39" s="53"/>
      <c r="D39" s="53"/>
      <c r="E39" s="53"/>
      <c r="F39" s="91"/>
      <c r="G39" s="91"/>
      <c r="H39" s="53"/>
      <c r="I39" s="53"/>
      <c r="J39" s="53"/>
      <c r="K39" s="53"/>
      <c r="L39" s="53"/>
      <c r="M39" s="53"/>
      <c r="N39" s="53"/>
      <c r="O39" s="12"/>
    </row>
    <row r="40" spans="1:15" ht="13.5" customHeight="1">
      <c r="A40" s="12"/>
      <c r="B40" s="91"/>
      <c r="C40" s="53"/>
      <c r="D40" s="53"/>
      <c r="E40" s="53"/>
      <c r="F40" s="91"/>
      <c r="G40" s="91"/>
      <c r="H40" s="53"/>
      <c r="I40" s="53"/>
      <c r="J40" s="53"/>
      <c r="K40" s="53"/>
      <c r="L40" s="53"/>
      <c r="M40" s="53"/>
      <c r="N40" s="53"/>
      <c r="O40" s="12"/>
    </row>
    <row r="41" spans="1:15" ht="20.25" customHeight="1">
      <c r="A41" s="12"/>
      <c r="B41" s="501"/>
      <c r="C41" s="502"/>
      <c r="D41" s="502"/>
      <c r="E41" s="502"/>
      <c r="F41" s="502"/>
      <c r="G41" s="502"/>
      <c r="H41" s="502"/>
      <c r="I41" s="502"/>
      <c r="J41" s="502"/>
      <c r="K41" s="502"/>
      <c r="L41" s="147"/>
      <c r="M41" s="147"/>
      <c r="N41" s="147"/>
      <c r="O41" s="12"/>
    </row>
    <row r="42" spans="1:15" ht="15" customHeight="1">
      <c r="A42" s="12"/>
      <c r="B42" s="494"/>
      <c r="C42" s="494"/>
      <c r="D42" s="494"/>
      <c r="E42" s="494"/>
      <c r="F42" s="494"/>
      <c r="G42" s="494"/>
      <c r="H42" s="494"/>
      <c r="I42" s="494"/>
      <c r="J42" s="494"/>
      <c r="K42" s="494"/>
      <c r="L42" s="91"/>
      <c r="M42" s="91"/>
      <c r="N42" s="91"/>
      <c r="O42" s="12"/>
    </row>
    <row r="43" spans="1:15" ht="15" customHeight="1">
      <c r="A43" s="12"/>
      <c r="B43" s="50" t="s">
        <v>180</v>
      </c>
      <c r="C43" s="51"/>
      <c r="D43" s="44" t="s">
        <v>177</v>
      </c>
      <c r="E43" s="49"/>
      <c r="F43" s="490" t="s">
        <v>178</v>
      </c>
      <c r="G43" s="490"/>
      <c r="H43" s="491"/>
      <c r="I43" s="44" t="s">
        <v>179</v>
      </c>
      <c r="J43" s="49"/>
      <c r="K43" s="51"/>
      <c r="L43" s="53"/>
      <c r="M43" s="53"/>
      <c r="N43" s="53"/>
      <c r="O43" s="12"/>
    </row>
    <row r="44" spans="1:15" ht="15" customHeight="1">
      <c r="A44" s="12"/>
      <c r="B44" s="488"/>
      <c r="C44" s="489"/>
      <c r="D44" s="52"/>
      <c r="E44" s="53"/>
      <c r="F44" s="499" t="s">
        <v>183</v>
      </c>
      <c r="G44" s="499"/>
      <c r="H44" s="500"/>
      <c r="I44" s="496"/>
      <c r="J44" s="497"/>
      <c r="K44" s="498"/>
      <c r="L44" s="92"/>
      <c r="M44" s="92"/>
      <c r="N44" s="92"/>
      <c r="O44" s="12"/>
    </row>
    <row r="45" spans="1:15" ht="15" customHeight="1">
      <c r="A45" s="12"/>
      <c r="B45" s="52"/>
      <c r="C45" s="54"/>
      <c r="D45" s="52"/>
      <c r="E45" s="53"/>
      <c r="F45" s="53"/>
      <c r="G45" s="53"/>
      <c r="H45" s="54"/>
      <c r="I45" s="44" t="s">
        <v>181</v>
      </c>
      <c r="J45" s="51"/>
      <c r="K45" s="55" t="s">
        <v>182</v>
      </c>
      <c r="L45" s="61"/>
      <c r="M45" s="61"/>
      <c r="N45" s="61"/>
      <c r="O45" s="12"/>
    </row>
    <row r="46" spans="1:15" ht="15" customHeight="1">
      <c r="A46" s="12"/>
      <c r="B46" s="52"/>
      <c r="C46" s="54"/>
      <c r="D46" s="52"/>
      <c r="E46" s="53"/>
      <c r="F46" s="53"/>
      <c r="G46" s="53"/>
      <c r="H46" s="54"/>
      <c r="I46" s="505"/>
      <c r="J46" s="506"/>
      <c r="K46" s="170"/>
      <c r="L46" s="61"/>
      <c r="M46" s="61"/>
      <c r="N46" s="61"/>
      <c r="O46" s="12"/>
    </row>
    <row r="47" spans="1:15" ht="15" customHeight="1">
      <c r="A47" s="12"/>
      <c r="B47" s="52"/>
      <c r="C47" s="54"/>
      <c r="D47" s="52"/>
      <c r="E47" s="53"/>
      <c r="F47" s="53"/>
      <c r="G47" s="53"/>
      <c r="H47" s="54"/>
      <c r="I47" s="380" t="s">
        <v>215</v>
      </c>
      <c r="J47" s="482"/>
      <c r="K47" s="483"/>
      <c r="L47" s="168"/>
      <c r="M47" s="168"/>
      <c r="N47" s="168"/>
      <c r="O47" s="12"/>
    </row>
    <row r="48" spans="1:15" ht="15" customHeight="1">
      <c r="A48" s="12"/>
      <c r="B48" s="56"/>
      <c r="C48" s="57"/>
      <c r="D48" s="56"/>
      <c r="E48" s="58"/>
      <c r="F48" s="58"/>
      <c r="G48" s="58"/>
      <c r="H48" s="57"/>
      <c r="I48" s="473"/>
      <c r="J48" s="474"/>
      <c r="K48" s="475"/>
      <c r="L48" s="167"/>
      <c r="M48" s="167"/>
      <c r="N48" s="167"/>
      <c r="O48" s="12"/>
    </row>
    <row r="49" spans="1:15" ht="22.5" customHeight="1" thickBot="1">
      <c r="A49" s="12"/>
      <c r="B49" s="171" t="s">
        <v>315</v>
      </c>
      <c r="C49" s="53"/>
      <c r="D49" s="53"/>
      <c r="E49" s="53"/>
      <c r="F49" s="53"/>
      <c r="G49" s="53"/>
      <c r="H49" s="53"/>
      <c r="I49" s="92"/>
      <c r="J49" s="92"/>
      <c r="K49" s="172"/>
      <c r="L49" s="167"/>
      <c r="M49" s="167"/>
      <c r="N49" s="167"/>
      <c r="O49" s="12"/>
    </row>
    <row r="50" spans="1:15" ht="68.25" customHeight="1" thickBot="1">
      <c r="A50" s="12"/>
      <c r="B50" s="469"/>
      <c r="C50" s="470"/>
      <c r="D50" s="470"/>
      <c r="E50" s="470"/>
      <c r="F50" s="470"/>
      <c r="G50" s="470"/>
      <c r="H50" s="470"/>
      <c r="I50" s="470"/>
      <c r="J50" s="470"/>
      <c r="K50" s="471"/>
      <c r="L50" s="167"/>
      <c r="M50" s="167"/>
      <c r="N50" s="167"/>
      <c r="O50" s="12"/>
    </row>
    <row r="51" spans="1:15" ht="9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sheetProtection/>
  <mergeCells count="75">
    <mergeCell ref="E25:G25"/>
    <mergeCell ref="H25:I25"/>
    <mergeCell ref="J25:K25"/>
    <mergeCell ref="I46:J46"/>
    <mergeCell ref="J26:K26"/>
    <mergeCell ref="E26:G26"/>
    <mergeCell ref="F32:K32"/>
    <mergeCell ref="F33:H33"/>
    <mergeCell ref="I33:J33"/>
    <mergeCell ref="D35:E35"/>
    <mergeCell ref="J23:K23"/>
    <mergeCell ref="J24:K24"/>
    <mergeCell ref="J18:K18"/>
    <mergeCell ref="J19:K19"/>
    <mergeCell ref="J20:K20"/>
    <mergeCell ref="J21:K21"/>
    <mergeCell ref="H15:I16"/>
    <mergeCell ref="J15:K16"/>
    <mergeCell ref="H17:I17"/>
    <mergeCell ref="H22:I22"/>
    <mergeCell ref="J17:K17"/>
    <mergeCell ref="J22:K22"/>
    <mergeCell ref="I44:K44"/>
    <mergeCell ref="F44:H44"/>
    <mergeCell ref="B41:K41"/>
    <mergeCell ref="E21:G21"/>
    <mergeCell ref="E22:G22"/>
    <mergeCell ref="E23:G23"/>
    <mergeCell ref="E24:G24"/>
    <mergeCell ref="H21:I21"/>
    <mergeCell ref="H23:I23"/>
    <mergeCell ref="H24:I24"/>
    <mergeCell ref="F43:H43"/>
    <mergeCell ref="B18:B26"/>
    <mergeCell ref="E19:G19"/>
    <mergeCell ref="E20:G20"/>
    <mergeCell ref="C32:C33"/>
    <mergeCell ref="B42:K42"/>
    <mergeCell ref="H18:I18"/>
    <mergeCell ref="H19:I19"/>
    <mergeCell ref="H20:I20"/>
    <mergeCell ref="H26:I26"/>
    <mergeCell ref="I47:K47"/>
    <mergeCell ref="B3:F4"/>
    <mergeCell ref="B5:F5"/>
    <mergeCell ref="B6:F6"/>
    <mergeCell ref="B7:F7"/>
    <mergeCell ref="B8:F8"/>
    <mergeCell ref="B9:F9"/>
    <mergeCell ref="B10:F10"/>
    <mergeCell ref="E18:G18"/>
    <mergeCell ref="B44:C44"/>
    <mergeCell ref="D14:D16"/>
    <mergeCell ref="B14:C16"/>
    <mergeCell ref="B17:C17"/>
    <mergeCell ref="E17:G17"/>
    <mergeCell ref="E14:G16"/>
    <mergeCell ref="I3:K3"/>
    <mergeCell ref="H3:H4"/>
    <mergeCell ref="G3:G4"/>
    <mergeCell ref="H14:K14"/>
    <mergeCell ref="D32:E33"/>
    <mergeCell ref="D34:E34"/>
    <mergeCell ref="F34:H34"/>
    <mergeCell ref="I34:J34"/>
    <mergeCell ref="B50:K50"/>
    <mergeCell ref="D36:E36"/>
    <mergeCell ref="D37:E37"/>
    <mergeCell ref="I35:J35"/>
    <mergeCell ref="I36:J36"/>
    <mergeCell ref="I37:J37"/>
    <mergeCell ref="F35:H35"/>
    <mergeCell ref="F36:H36"/>
    <mergeCell ref="F37:H37"/>
    <mergeCell ref="I48:K48"/>
  </mergeCells>
  <conditionalFormatting sqref="M21">
    <cfRule type="cellIs" priority="1" dxfId="0" operator="equal" stopIfTrue="1">
      <formula>"chyba"</formula>
    </cfRule>
  </conditionalFormatting>
  <conditionalFormatting sqref="M4:M8">
    <cfRule type="cellIs" priority="2" dxfId="2" operator="equal" stopIfTrue="1">
      <formula>"chyba"</formula>
    </cfRule>
  </conditionalFormatting>
  <conditionalFormatting sqref="M18:M20 M35:M38">
    <cfRule type="cellIs" priority="3" dxfId="2" operator="equal" stopIfTrue="1">
      <formula>"pozor"</formula>
    </cfRule>
  </conditionalFormatting>
  <dataValidations count="2">
    <dataValidation type="whole" allowBlank="1" showErrorMessage="1" errorTitle="Pozor!" error="Vkládejte pouze číselné hodnoty!" sqref="E18:K25 H6:K10">
      <formula1>0</formula1>
      <formula2>99999999</formula2>
    </dataValidation>
    <dataValidation type="whole" allowBlank="1" showErrorMessage="1" errorTitle="Pozor!" error="Vkládejte pouze číselné hodnoty!" sqref="D35:K37">
      <formula1>0</formula1>
      <formula2>9999999</formula2>
    </dataValidation>
  </dataValidations>
  <printOptions horizontalCentered="1"/>
  <pageMargins left="0.1968503937007874" right="0.1968503937007874" top="0.3937007874015748" bottom="0.1968503937007874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KorejtkoD</cp:lastModifiedBy>
  <cp:lastPrinted>2006-01-24T08:11:20Z</cp:lastPrinted>
  <dcterms:created xsi:type="dcterms:W3CDTF">2002-09-23T07:59:31Z</dcterms:created>
  <dcterms:modified xsi:type="dcterms:W3CDTF">2009-06-30T08:00:04Z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-1955939284</vt:i4>
  </property>
  <property fmtid="{D5CDD505-2E9C-101B-9397-08002B2CF9AE}" pid="3" name="_EmailSubject">
    <vt:lpwstr>V20_01 Jihomoravsky kraj</vt:lpwstr>
  </property>
  <property fmtid="{D5CDD505-2E9C-101B-9397-08002B2CF9AE}" pid="4" name="_AuthorEmail">
    <vt:lpwstr>TRNAVSKA.HANA@kr-jihomoravsky.cz</vt:lpwstr>
  </property>
  <property fmtid="{D5CDD505-2E9C-101B-9397-08002B2CF9AE}" pid="5" name="_AuthorEmailDisplayName">
    <vt:lpwstr>Trnavská Hana</vt:lpwstr>
  </property>
  <property fmtid="{D5CDD505-2E9C-101B-9397-08002B2CF9AE}" pid="6" name="_PreviousAdHocReviewCycleID">
    <vt:i4>129832067</vt:i4>
  </property>
  <property fmtid="{D5CDD505-2E9C-101B-9397-08002B2CF9AE}" pid="7" name="_ReviewingToolsShownOnce">
    <vt:lpwstr/>
  </property>
</Properties>
</file>