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3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3">'Strana4'!$B$2:$O$36</definedName>
  </definedNames>
  <calcPr fullCalcOnLoad="1"/>
</workbook>
</file>

<file path=xl/sharedStrings.xml><?xml version="1.0" encoding="utf-8"?>
<sst xmlns="http://schemas.openxmlformats.org/spreadsheetml/2006/main" count="639" uniqueCount="485">
  <si>
    <t>Ministerstvo práce a sociálních věcí</t>
  </si>
  <si>
    <t>Schváleno ČSÚ pro MPSV</t>
  </si>
  <si>
    <t>č. 89/1995 Sb., o státní statistické službě, ve znění</t>
  </si>
  <si>
    <t>pozdějších předpisů.</t>
  </si>
  <si>
    <t>IČO</t>
  </si>
  <si>
    <t>a</t>
  </si>
  <si>
    <t>b</t>
  </si>
  <si>
    <t>Číslo řádku</t>
  </si>
  <si>
    <t>x</t>
  </si>
  <si>
    <t xml:space="preserve">  ROČNÍ VÝKAZ</t>
  </si>
  <si>
    <t>Evidovaný počet případů rodin z předchozího roku</t>
  </si>
  <si>
    <t>Evidovaný počet případů ke konci roku</t>
  </si>
  <si>
    <t>Rejstřík Om</t>
  </si>
  <si>
    <t>Rejstřík Nom</t>
  </si>
  <si>
    <t>Počet dětí celkem</t>
  </si>
  <si>
    <t>c</t>
  </si>
  <si>
    <t>III. Klienti kurátora pro mládež</t>
  </si>
  <si>
    <t>z toho dívek</t>
  </si>
  <si>
    <t>mladistvých</t>
  </si>
  <si>
    <t>děti do 15 let</t>
  </si>
  <si>
    <t>Klienti kurátora pro mládež</t>
  </si>
  <si>
    <t>Ve sledovaném roce bylo umístěno na základě rozhodnutí do</t>
  </si>
  <si>
    <t>V (MPSV) 20-01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</si>
  <si>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</si>
  <si>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</si>
  <si>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</si>
  <si>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</si>
  <si>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</si>
  <si>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</si>
  <si>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</si>
  <si>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</si>
  <si>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</si>
  <si>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</si>
  <si>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</si>
  <si>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</si>
  <si>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</si>
  <si>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</si>
  <si>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</si>
  <si>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</si>
  <si>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</si>
  <si>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</si>
  <si>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</si>
  <si>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</si>
  <si>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</si>
  <si>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</si>
  <si>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</si>
  <si>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</si>
  <si>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</si>
  <si>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</si>
  <si>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</si>
  <si>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</si>
  <si>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</si>
  <si>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</si>
  <si>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Počet pěstounských rodin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</si>
  <si>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</si>
  <si>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</si>
  <si>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</si>
  <si>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</si>
  <si>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</si>
  <si>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</si>
  <si>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</si>
  <si>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</si>
  <si>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</si>
  <si>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</si>
  <si>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</si>
  <si>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</si>
  <si>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</si>
  <si>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</si>
  <si>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</si>
  <si>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</si>
  <si>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</si>
  <si>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</si>
  <si>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</si>
  <si>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</si>
  <si>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</si>
  <si>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</si>
  <si>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</si>
  <si>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</si>
  <si>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</si>
  <si>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</si>
  <si>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</si>
  <si>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</si>
  <si>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</si>
  <si>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</si>
  <si>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</si>
  <si>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</si>
  <si>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</si>
  <si>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</si>
  <si>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</si>
  <si>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</si>
  <si>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</si>
  <si>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</si>
  <si>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</si>
  <si>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</si>
  <si>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</si>
  <si>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</si>
  <si>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podmíněné propuštění mimo výchovné zařízení při uložené ochranné výchově</t>
  </si>
  <si>
    <t>určení otcovství</t>
  </si>
  <si>
    <t>Podané návrhy (podněty) soudu na</t>
  </si>
  <si>
    <t>Podané podněty (oznámení) policii na</t>
  </si>
  <si>
    <t>Přijetí souhlasu rodičů k osvojení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</si>
  <si>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</si>
  <si>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</si>
  <si>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</si>
  <si>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</si>
  <si>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</si>
  <si>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</si>
  <si>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</si>
  <si>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</si>
  <si>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</si>
  <si>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</si>
  <si>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</si>
  <si>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</si>
  <si>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</si>
  <si>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Číslo řádků</t>
  </si>
  <si>
    <t>Počet</t>
  </si>
  <si>
    <t>113a</t>
  </si>
  <si>
    <t>Poradenská činnost</t>
  </si>
  <si>
    <t>Příprava budoucích osvojitelů a pěstounů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</si>
  <si>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</si>
  <si>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</si>
  <si>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</si>
  <si>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</si>
  <si>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</si>
  <si>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</si>
  <si>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</si>
  <si>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</si>
  <si>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</si>
  <si>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základní</t>
  </si>
  <si>
    <t>SS sociálně právní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</si>
  <si>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</si>
  <si>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</si>
  <si>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</si>
  <si>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</si>
  <si>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</si>
  <si>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Odesláno dne</t>
  </si>
  <si>
    <t>Telefon</t>
  </si>
  <si>
    <t xml:space="preserve">za rok </t>
  </si>
  <si>
    <t>z toho živých případů</t>
  </si>
  <si>
    <t>89a</t>
  </si>
  <si>
    <t>89b</t>
  </si>
  <si>
    <t xml:space="preserve">Pěstounská péče </t>
  </si>
  <si>
    <t>k 1. 1. sledovaného roku</t>
  </si>
  <si>
    <t>OSPOD sleduje děti</t>
  </si>
  <si>
    <t>109d</t>
  </si>
  <si>
    <t>z toho majetkovým opatrovníkem</t>
  </si>
  <si>
    <t>Jednání u jiných institucí, ve kterých sociální pracovníci zastupovali nezletilé dítě</t>
  </si>
  <si>
    <t>Vykonané návštěvy sociálních pracovníků v rodině</t>
  </si>
  <si>
    <t>v rámci OSPOD</t>
  </si>
  <si>
    <t>mimo OSPOD</t>
  </si>
  <si>
    <t>OSPOD</t>
  </si>
  <si>
    <t>Email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</si>
  <si>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</si>
  <si>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</si>
  <si>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</si>
  <si>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</si>
  <si>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</si>
  <si>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</si>
  <si>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</si>
  <si>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</si>
  <si>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</si>
  <si>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</si>
  <si>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</si>
  <si>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</si>
  <si>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</si>
  <si>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</si>
  <si>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</si>
  <si>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</si>
  <si>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</si>
  <si>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</si>
  <si>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</si>
  <si>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</si>
  <si>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</si>
  <si>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</si>
  <si>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</si>
  <si>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</si>
  <si>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</si>
  <si>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</si>
  <si>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</si>
  <si>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</si>
  <si>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</si>
  <si>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</si>
  <si>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</si>
  <si>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</si>
  <si>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</si>
  <si>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</si>
  <si>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</si>
  <si>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</si>
  <si>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</si>
  <si>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</si>
  <si>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</si>
  <si>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</si>
  <si>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</si>
  <si>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</si>
  <si>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</si>
  <si>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</si>
  <si>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</si>
  <si>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</si>
  <si>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</si>
  <si>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</si>
  <si>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</si>
  <si>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</si>
  <si>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</si>
  <si>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</si>
  <si>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</si>
  <si>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</si>
  <si>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</si>
  <si>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</si>
  <si>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</si>
  <si>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</si>
  <si>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</si>
  <si>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</si>
  <si>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</si>
  <si>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</si>
  <si>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</si>
  <si>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</si>
  <si>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</si>
  <si>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</si>
  <si>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</si>
  <si>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</si>
  <si>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</si>
  <si>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</si>
  <si>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</si>
  <si>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</si>
  <si>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</si>
  <si>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</si>
  <si>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</si>
  <si>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</si>
  <si>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</si>
  <si>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z toho kumulovaná místa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</si>
  <si>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</si>
  <si>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</si>
  <si>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</si>
  <si>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</si>
  <si>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</si>
  <si>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</si>
  <si>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77a: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</si>
  <si>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</si>
  <si>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</si>
  <si>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</si>
  <si>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</si>
  <si>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</si>
  <si>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</si>
  <si>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</si>
  <si>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</si>
  <si>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</si>
  <si>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</si>
  <si>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</si>
  <si>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</si>
  <si>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</si>
  <si>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</si>
  <si>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</si>
  <si>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</si>
  <si>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</si>
  <si>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</si>
  <si>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</si>
  <si>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</si>
  <si>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</si>
  <si>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</si>
  <si>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</si>
  <si>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Při vyplňování tabulky nutno dodržet tyto vztahy:</t>
  </si>
  <si>
    <t>celkem k 31. 12. sledovaného roku</t>
  </si>
  <si>
    <t>Počet dětí svěřených do pěstounské péče v rodině</t>
  </si>
  <si>
    <t xml:space="preserve">Ochrana důvěrnosti údajů je zaručena zákonem </t>
  </si>
  <si>
    <t>Počet evidovaných</t>
  </si>
  <si>
    <t>Řádek 88: Součet sloupců 1 až 6 musí být roven řádku 79, sl. 1.</t>
  </si>
  <si>
    <t>z toho zdravotně postižených dětí</t>
  </si>
  <si>
    <t>Spis předán jinému ObÚ</t>
  </si>
  <si>
    <t>podaných za sledovaný rok</t>
  </si>
  <si>
    <t>2) součet řádků 119 až 123 se musí rovnat součtu řádků 127 až 138 v jednotlivých sloupcích</t>
  </si>
  <si>
    <t>Vaše poznámky a připomínky:</t>
  </si>
  <si>
    <t>3) součet řádků 119 až 123 se musí rovnat součtu řádků 139 až 145 v jednotlivých sloupcích</t>
  </si>
  <si>
    <t>89c</t>
  </si>
  <si>
    <t>89d</t>
  </si>
  <si>
    <t>C. Počet pěstounských rodin vzhledem k počtu dětí</t>
  </si>
  <si>
    <t>112h</t>
  </si>
  <si>
    <t>Počet intervencí</t>
  </si>
  <si>
    <t>3a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</si>
  <si>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</si>
  <si>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</si>
  <si>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</si>
  <si>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</si>
  <si>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</si>
  <si>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</si>
  <si>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</si>
  <si>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</si>
  <si>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</si>
  <si>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</si>
  <si>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</si>
  <si>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</si>
  <si>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</si>
  <si>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</si>
  <si>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</si>
  <si>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</si>
  <si>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</si>
  <si>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</si>
  <si>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</si>
  <si>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z toho pěstounská péče na přechodnou dobu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</si>
  <si>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</si>
  <si>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</si>
  <si>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</si>
  <si>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</si>
  <si>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</si>
  <si>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</si>
  <si>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</si>
  <si>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</si>
  <si>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</si>
  <si>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</si>
  <si>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</si>
  <si>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</si>
  <si>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</si>
  <si>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</si>
  <si>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</si>
  <si>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</si>
  <si>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</si>
  <si>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</si>
  <si>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</si>
  <si>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</si>
  <si>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Podpis vedoucího zpravodajské jednotky</t>
  </si>
  <si>
    <t>Údaje se zjišťují pro potřebu MPSV.</t>
  </si>
  <si>
    <t>Za ochranu důvěrnosti údajů zodpovídá MPSV.</t>
  </si>
  <si>
    <t>péče budoucích osvojitelů (§ 19, odst.1a) zákona o SPO)</t>
  </si>
  <si>
    <t>péče budoucích pěstounů (§ 19, odst.1b) zákona o SPO)</t>
  </si>
  <si>
    <t>z toho do 15 roků</t>
  </si>
  <si>
    <t>vydání předběžného opatření podle § 76a OSŘ celkem</t>
  </si>
  <si>
    <t>zanedbání povinné výživy (§ 213 TZ)</t>
  </si>
  <si>
    <t>ublížení na zdraví (§ 221 TZ)</t>
  </si>
  <si>
    <t>Kapacita zařízení</t>
  </si>
  <si>
    <t>Výkaz vyplnil</t>
  </si>
  <si>
    <t>Počet případů rodin zaevidovaných                za sledovaný rok</t>
  </si>
  <si>
    <t>Žadatelé podle § 78 zákona o rodině</t>
  </si>
  <si>
    <t>Počet zaměstnanců celkem</t>
  </si>
  <si>
    <t>Opatření uložená dětem mladším 15 let</t>
  </si>
  <si>
    <t>84b</t>
  </si>
  <si>
    <t>Počet ústních jednání v řízení o přestupku proti mladistvému</t>
  </si>
  <si>
    <t>110a</t>
  </si>
  <si>
    <t>Počet jednání u orgánů činných v trestním řízení, kterých se sociální pracovníci zúčastnili jako přibrané osoby</t>
  </si>
  <si>
    <t>110b</t>
  </si>
  <si>
    <t>z toho rozhodnutí uložená v případě, že rodiče nejsou schopni řešit problémy spojené s výchovou dítěte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</si>
  <si>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</si>
  <si>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</si>
  <si>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</si>
  <si>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</si>
  <si>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</si>
  <si>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</si>
  <si>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</si>
  <si>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</si>
  <si>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</si>
  <si>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</si>
  <si>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B. Pěstounské rodiny</t>
  </si>
  <si>
    <t>VIII. B Rozhodovací činnost obecního úřadu</t>
  </si>
  <si>
    <t>112j</t>
  </si>
  <si>
    <t>112k</t>
  </si>
  <si>
    <t>112i</t>
  </si>
  <si>
    <t>Počet případů k 31.12.</t>
  </si>
  <si>
    <t>ohrožování výchovy mládeže (§ 217 TZ)</t>
  </si>
  <si>
    <t>Řádek 84b: Sloupec 1 musí být roven sloupci 2.</t>
  </si>
  <si>
    <t>Řádek 85: Součet sl. 2 a 4 musí být roven sl. 1</t>
  </si>
  <si>
    <t>Řádek 86: Součet sl. 2 a 4 musí být roven sl. 2</t>
  </si>
  <si>
    <t>Řádek 89 již v excelovské verzi obsahuje předdefinované součty.</t>
  </si>
  <si>
    <t>Uložená výchovná opatření mladistvým</t>
  </si>
  <si>
    <t>166a</t>
  </si>
  <si>
    <t>Vykonané návštěvy sociálních pracovníků vzařízení pro děti vyžadující okamžitou pomoc</t>
  </si>
  <si>
    <t>Vykonané návštěvy rodičů dítěte, kterému byla nařízena ústavní výchova nebo uložena ochranná výchova</t>
  </si>
  <si>
    <t>Vykonané návštěvy sociálních pracovníků - jinde</t>
  </si>
  <si>
    <t>99d</t>
  </si>
  <si>
    <t>99e</t>
  </si>
  <si>
    <t>99f</t>
  </si>
  <si>
    <t>99g</t>
  </si>
  <si>
    <t>Děti, nad jejichž výchovou byl stanoven dohled</t>
  </si>
  <si>
    <t>VII. Sledování výchovy a výkonu dohledu, návštěvy</t>
  </si>
  <si>
    <t>Počet akcí zajišťovaných pověřenými osobami</t>
  </si>
  <si>
    <t>kraj</t>
  </si>
  <si>
    <t>PO nebo FO pověřená k výkonu SPO</t>
  </si>
  <si>
    <t>CELKEM</t>
  </si>
  <si>
    <t>123a</t>
  </si>
  <si>
    <t>XII. Počet zaměstnanců orgánu sociálně-právní ochrany dětí k 31. 12.</t>
  </si>
  <si>
    <t>XI.B Přestupky a jiné správní delikty</t>
  </si>
  <si>
    <t xml:space="preserve">Kraje a obce vyplněný výkaz laskavě doručí 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</si>
  <si>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</si>
  <si>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</si>
  <si>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</si>
  <si>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Řádek 89a: Součet sloupců 1, 2 mínus součet sloupců 6, 7, 8 a 9 se musí rovnat sloupci 4.</t>
  </si>
  <si>
    <t>Řádek 89c: Součet sloupců 1, 2 mínus součet sloupců 6, 7, 8 a 9 se musí rovnat sloupci 4.</t>
  </si>
  <si>
    <t>Řádek 89d: Součet sloupců 1, 2 mínus součet sloupců 6, 7, 8 a 9 se musí rovnat sloupci 4.</t>
  </si>
  <si>
    <t>z toho kurátoři pro mládež</t>
  </si>
  <si>
    <t>zletilosti</t>
  </si>
  <si>
    <t>Počet případů domácího násilí, kterého jsou přítomny nezletilé děti a které jsou řešeny OSPOD</t>
  </si>
  <si>
    <t>Počet soudních jednání, kterých se zúčastnili pracovníci OSPOD</t>
  </si>
  <si>
    <t>z toho počet případů s rozhodnutím o vykázání ze společného obydlí</t>
  </si>
  <si>
    <t>111a</t>
  </si>
  <si>
    <t>111b</t>
  </si>
  <si>
    <t>Děti s nařízenou ÚV</t>
  </si>
  <si>
    <t>Děti s uloženou OV</t>
  </si>
  <si>
    <t>Počet dětí k 1.1. sledovaného roku</t>
  </si>
  <si>
    <t>Počet umístěných dětí ve sledovaném roce</t>
  </si>
  <si>
    <t xml:space="preserve">   Razítko</t>
  </si>
  <si>
    <t>Počet dětí k 31.12. sledovaného roku</t>
  </si>
  <si>
    <t>118a</t>
  </si>
  <si>
    <t>Řádek 118a: Součet sloupců 4, 5 a 6 se musí rovnat sloupci 1.</t>
  </si>
  <si>
    <t>z toho SOS dětské vesničky</t>
  </si>
  <si>
    <t>v rámci Programu statistických zjišťování na rok 2009.</t>
  </si>
  <si>
    <t>po skončení roku do 15. 2. 2010 MPSV.</t>
  </si>
  <si>
    <t xml:space="preserve">  o výkonu sociálně-právní ochrany dětí</t>
  </si>
  <si>
    <t>Orgán sociálně-právní ochrany ustanoven opatrovníkem podle § 45 odst.2 TŘ</t>
  </si>
  <si>
    <t xml:space="preserve">Orgán sociálně-právní ochrany ustanoven opatrovníkem </t>
  </si>
  <si>
    <t>X. A Zařízení sociálně-právní ochrany k 31.12.</t>
  </si>
  <si>
    <t>vyšší odborné - sociálně-právní</t>
  </si>
  <si>
    <t>vysokoškolské - sociálně-právní</t>
  </si>
  <si>
    <t xml:space="preserve">ČV 152/09 ze dne 10. 10. 2008 </t>
  </si>
  <si>
    <t>ostatní</t>
  </si>
  <si>
    <t>5a</t>
  </si>
  <si>
    <t>První kontakt     s dítětem za sledovaný rok</t>
  </si>
  <si>
    <t>nevyřízených     k 31.12.</t>
  </si>
  <si>
    <t>nevyřízených     k 1.1.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</si>
  <si>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</si>
  <si>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</si>
  <si>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z ř. 123a zdravotně postižených</t>
  </si>
  <si>
    <t>z ř. 123a</t>
  </si>
  <si>
    <t>jednorázově</t>
  </si>
  <si>
    <t>opakovaně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</si>
  <si>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</si>
  <si>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</si>
  <si>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</si>
  <si>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</si>
  <si>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</si>
  <si>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</si>
  <si>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</si>
  <si>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4 až 6 se musí rovnat sloupci 1.</t>
  </si>
  <si>
    <t>Řádek 176e: Součet sloupců 4 až 6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</si>
  <si>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</si>
  <si>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</si>
  <si>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</si>
  <si>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</si>
  <si>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Ve sledovaném roce byl dítěti ustanoven poručník podle § 78 ZR</t>
  </si>
  <si>
    <t>z toho ustanoven poručníkem OSPOD podle § 79 odst. 3 ZR</t>
  </si>
  <si>
    <t>78a</t>
  </si>
  <si>
    <t>výchovy jiných fyzických osob než rodičů (§45, odst.1 ZR)</t>
  </si>
  <si>
    <t>II. Umísťování dětí do náhradní rodinné péče a rozhodování o poručenství dětí</t>
  </si>
  <si>
    <t>Návrh na ochrannou výchovu</t>
  </si>
  <si>
    <t>Řádek 84a: Sloupec 1 musí být roven sloupci 4</t>
  </si>
  <si>
    <t>Řádek 87: Součet sl. 2 a 4 musí být roven sl. 1</t>
  </si>
  <si>
    <t>Počet dětí       k 1. 1.</t>
  </si>
  <si>
    <t>Zánik pěstounské péče, poručenství nebo svěření dítěte do výchovy jiné fyzické osoby než rodiče</t>
  </si>
  <si>
    <t>Poručenství s osobní péčí poručníka</t>
  </si>
  <si>
    <t>Výchova jiné fyzické osoby než rodiče</t>
  </si>
  <si>
    <t>A. Pěstounská péče, osobní péče poručníka, výchova jiné fyzické osoby než rodiče</t>
  </si>
  <si>
    <t>Sloupec 1: řádek 96 se rovná součtu řádků 91, 92, 94 a 95 (vyjma ř. 91a)</t>
  </si>
  <si>
    <t>Sloupec 2: řádek 96 se rovná součtu řádků 91, 92, 94 a 95 (vyjma ř. 91a)</t>
  </si>
  <si>
    <t>Sloupec 3: řádek 96 se rovná součtu řádků 91, 92, 94 a 95 (vyjma ř. 91a)</t>
  </si>
  <si>
    <t>Sloupec 4: řádek 96 se rovná součtu řádků 91, 92, 94 a 95 (vyjma ř. 91a)</t>
  </si>
  <si>
    <t>Sloupec 5: řádek 96 se rovná součtu řádků 92, 94 a 95</t>
  </si>
  <si>
    <t>Sloupec 6: řádek 96 se rovná součtu řádků 92, 94 a 95</t>
  </si>
  <si>
    <t>Žadatelé podle § 45 zákona o rodině</t>
  </si>
  <si>
    <t>Sloupec 7: řádek 96 se rovná součtu řádků 91, 92, 94 a 95 (vyjma ř. 91a)</t>
  </si>
  <si>
    <t>Zásahy zaměstnanců OSPOD v rámci pracovní pohotovosti</t>
  </si>
  <si>
    <t>111c</t>
  </si>
  <si>
    <t>poradenství podle § 11 odst. 1 písm. a) a b) ZSPOD</t>
  </si>
  <si>
    <t>poradenství v souvislosti s osvojením nebo pěstounskou péčí podle § 11 odst. 1 písm. d) ZSPOD</t>
  </si>
  <si>
    <t>poradenství v souvislosti s nárokem dítěte na výživné podle § 11 odst. 1 písm. e) ZSPOD</t>
  </si>
  <si>
    <t>přednášek a kurzů podle § 11 odst. 1 písm. c) ZSPOD</t>
  </si>
  <si>
    <t>XI.A Týrané, zneužívané a zanedbávané děti</t>
  </si>
  <si>
    <t>zanedbávání dětí</t>
  </si>
  <si>
    <t>1) součet sloupců 1, 3, 5, 7 a 9 a 11 se musí rovnat sl. 13</t>
  </si>
  <si>
    <t>4) součet sloupců 2, 4, 6, 8 a 10 a 12 se musí rovnat sl. 14</t>
  </si>
  <si>
    <t>5) Sloupce 13 a 14 obsahují v elektronické formě (Excel) již předdefinovaný součet</t>
  </si>
  <si>
    <t>umístění dítěte do ZDVOP nebo jiného zařízení</t>
  </si>
  <si>
    <t>XI.A Pokračování oddílu - Týrané, zneužívané a zanedbávané děti</t>
  </si>
  <si>
    <t>Sloupec 7 obsahuje v elektronické formě výkazu (Excel) již předdefinovaný součet</t>
  </si>
  <si>
    <t xml:space="preserve">Postih zneužívající, týrající nebo zanedbávající osoby </t>
  </si>
  <si>
    <t>zastaveno TS</t>
  </si>
  <si>
    <t>169a</t>
  </si>
  <si>
    <t>Počet dětí, u nichž byla ve sledovaném roce ukončena ÚV, OV nebo umístění v zařízení pro děti vyžadující okamžitou pomoc z důvodu</t>
  </si>
  <si>
    <t>Počet dětí, u kterých byla ve sledovaném roce změněna ÚV na OV a naopak</t>
  </si>
  <si>
    <t>5b</t>
  </si>
  <si>
    <t>Řádek 182: Sloupec 1 + sloupec 2 - (sloupce 3 + 4 + 5 + 5a + 5b) = sloupec 6</t>
  </si>
  <si>
    <t>Řádek 183: Sloupec 1 + sloupec 2 - (sloupce 3 + 4 + 5 + 5a + 5b) = sloupec 6</t>
  </si>
  <si>
    <t>Děti s nařízenou ústavní výchovou a uloženou ochrannou výchovou, které nebyly umístěny do ústavní péče</t>
  </si>
  <si>
    <t>183a</t>
  </si>
  <si>
    <t>Řádek 183b: Sloupec 1 + sloupec 2 - (sloupce 3 + 4 + 5 + 5a) = sloupec 6</t>
  </si>
  <si>
    <t>Děti umístěné v zařízení pro děti vyžadující okamžitou pomoc na základě rozhodnutí soudu</t>
  </si>
  <si>
    <t>183b</t>
  </si>
  <si>
    <t>Ing.Lubomír Juráček</t>
  </si>
  <si>
    <t/>
  </si>
  <si>
    <t>Česká republika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</si>
</sst>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10"/>
      <color indexed="8"/>
      <name val="Times New Roman"/>
      <family val="1"/>
    </font>
    <font>
      <b/>
      <sz val="10"/>
      <color indexed="8"/>
      <name val="Arial CE"/>
      <family val="0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732">
    <xf numFmtId="0" fontId="0" fillId="0" borderId="0" xfId="0" applyAlignment="1">
      <alignment/>
    </xf>
    <xf numFmtId="0" fontId="4" fillId="17" borderId="0" xfId="0" applyFont="1" applyFill="1" applyBorder="1" applyAlignment="1" applyProtection="1">
      <alignment vertical="center"/>
      <protection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17" borderId="10" xfId="0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 applyProtection="1">
      <alignment horizontal="center" vertical="center"/>
      <protection/>
    </xf>
    <xf numFmtId="0" fontId="4" fillId="17" borderId="0" xfId="0" applyFont="1" applyFill="1" applyAlignment="1" applyProtection="1">
      <alignment vertical="center"/>
      <protection/>
    </xf>
    <xf numFmtId="0" fontId="4" fillId="17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17" borderId="0" xfId="0" applyFont="1" applyFill="1" applyAlignment="1" applyProtection="1">
      <alignment vertical="center"/>
      <protection/>
    </xf>
    <xf numFmtId="0" fontId="1" fillId="17" borderId="0" xfId="0" applyFont="1" applyFill="1" applyAlignment="1" applyProtection="1">
      <alignment horizontal="center" vertical="center"/>
      <protection/>
    </xf>
    <xf numFmtId="0" fontId="1" fillId="17" borderId="0" xfId="0" applyFont="1" applyFill="1" applyBorder="1" applyAlignment="1" applyProtection="1">
      <alignment/>
      <protection/>
    </xf>
    <xf numFmtId="0" fontId="1" fillId="17" borderId="0" xfId="0" applyFont="1" applyFill="1" applyBorder="1" applyAlignment="1" applyProtection="1">
      <alignment horizontal="center"/>
      <protection/>
    </xf>
    <xf numFmtId="0" fontId="1" fillId="17" borderId="0" xfId="0" applyFont="1" applyFill="1" applyAlignment="1" applyProtection="1">
      <alignment horizontal="right" vertical="center"/>
      <protection/>
    </xf>
    <xf numFmtId="0" fontId="1" fillId="17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/>
      <protection/>
    </xf>
    <xf numFmtId="0" fontId="6" fillId="17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top"/>
      <protection/>
    </xf>
    <xf numFmtId="0" fontId="2" fillId="17" borderId="0" xfId="0" applyFont="1" applyFill="1" applyAlignment="1" applyProtection="1">
      <alignment/>
      <protection/>
    </xf>
    <xf numFmtId="0" fontId="4" fillId="17" borderId="11" xfId="0" applyFont="1" applyFill="1" applyBorder="1" applyAlignment="1" applyProtection="1">
      <alignment horizontal="center" vertical="center" wrapText="1"/>
      <protection/>
    </xf>
    <xf numFmtId="0" fontId="4" fillId="17" borderId="12" xfId="0" applyFont="1" applyFill="1" applyBorder="1" applyAlignment="1" applyProtection="1">
      <alignment horizontal="left" vertical="center" wrapText="1"/>
      <protection/>
    </xf>
    <xf numFmtId="0" fontId="4" fillId="17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17" borderId="13" xfId="0" applyFont="1" applyFill="1" applyBorder="1" applyAlignment="1" applyProtection="1">
      <alignment horizontal="left" vertical="center"/>
      <protection/>
    </xf>
    <xf numFmtId="0" fontId="7" fillId="17" borderId="14" xfId="0" applyFont="1" applyFill="1" applyBorder="1" applyAlignment="1" applyProtection="1">
      <alignment horizontal="left" vertical="center"/>
      <protection/>
    </xf>
    <xf numFmtId="0" fontId="7" fillId="17" borderId="12" xfId="0" applyFont="1" applyFill="1" applyBorder="1" applyAlignment="1" applyProtection="1">
      <alignment horizontal="center" vertical="center"/>
      <protection/>
    </xf>
    <xf numFmtId="0" fontId="3" fillId="17" borderId="0" xfId="0" applyFont="1" applyFill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17" borderId="15" xfId="0" applyFont="1" applyFill="1" applyBorder="1" applyAlignment="1" applyProtection="1">
      <alignment horizontal="center" vertical="center"/>
      <protection/>
    </xf>
    <xf numFmtId="0" fontId="0" fillId="17" borderId="0" xfId="0" applyFill="1" applyAlignment="1" applyProtection="1">
      <alignment horizontal="center" vertical="center"/>
      <protection/>
    </xf>
    <xf numFmtId="0" fontId="3" fillId="17" borderId="0" xfId="0" applyFont="1" applyFill="1" applyAlignment="1" applyProtection="1">
      <alignment horizontal="right" vertical="center"/>
      <protection/>
    </xf>
    <xf numFmtId="0" fontId="4" fillId="17" borderId="16" xfId="0" applyFont="1" applyFill="1" applyBorder="1" applyAlignment="1" applyProtection="1">
      <alignment horizontal="center" vertical="center" wrapText="1"/>
      <protection/>
    </xf>
    <xf numFmtId="0" fontId="4" fillId="17" borderId="17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17" borderId="0" xfId="0" applyFont="1" applyFill="1" applyAlignment="1" applyProtection="1">
      <alignment/>
      <protection/>
    </xf>
    <xf numFmtId="0" fontId="4" fillId="17" borderId="13" xfId="0" applyFont="1" applyFill="1" applyBorder="1" applyAlignment="1" applyProtection="1">
      <alignment horizontal="left" vertical="center"/>
      <protection/>
    </xf>
    <xf numFmtId="0" fontId="4" fillId="17" borderId="10" xfId="0" applyFont="1" applyFill="1" applyBorder="1" applyAlignment="1" applyProtection="1">
      <alignment horizontal="left" vertical="center"/>
      <protection/>
    </xf>
    <xf numFmtId="0" fontId="4" fillId="17" borderId="10" xfId="0" applyFont="1" applyFill="1" applyBorder="1" applyAlignment="1" applyProtection="1">
      <alignment horizontal="left" vertical="center" wrapText="1"/>
      <protection/>
    </xf>
    <xf numFmtId="0" fontId="8" fillId="17" borderId="10" xfId="0" applyFont="1" applyFill="1" applyBorder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/>
      <protection/>
    </xf>
    <xf numFmtId="0" fontId="4" fillId="17" borderId="16" xfId="0" applyFont="1" applyFill="1" applyBorder="1" applyAlignment="1" applyProtection="1">
      <alignment horizontal="center" vertical="center"/>
      <protection/>
    </xf>
    <xf numFmtId="0" fontId="4" fillId="17" borderId="17" xfId="0" applyFont="1" applyFill="1" applyBorder="1" applyAlignment="1" applyProtection="1">
      <alignment horizontal="center" vertical="center"/>
      <protection/>
    </xf>
    <xf numFmtId="0" fontId="4" fillId="17" borderId="0" xfId="0" applyFont="1" applyFill="1" applyBorder="1" applyAlignment="1" applyProtection="1">
      <alignment horizontal="center" vertical="center"/>
      <protection/>
    </xf>
    <xf numFmtId="0" fontId="4" fillId="17" borderId="18" xfId="0" applyFont="1" applyFill="1" applyBorder="1" applyAlignment="1" applyProtection="1">
      <alignment horizontal="center" vertical="center"/>
      <protection/>
    </xf>
    <xf numFmtId="0" fontId="4" fillId="17" borderId="19" xfId="0" applyFont="1" applyFill="1" applyBorder="1" applyAlignment="1" applyProtection="1">
      <alignment horizontal="center" vertical="center"/>
      <protection/>
    </xf>
    <xf numFmtId="0" fontId="4" fillId="17" borderId="20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4" fillId="17" borderId="21" xfId="0" applyFont="1" applyFill="1" applyBorder="1" applyAlignment="1" applyProtection="1">
      <alignment horizontal="center" vertical="center" wrapText="1"/>
      <protection/>
    </xf>
    <xf numFmtId="0" fontId="4" fillId="17" borderId="0" xfId="0" applyFont="1" applyFill="1" applyBorder="1" applyAlignment="1" applyProtection="1">
      <alignment horizontal="left" vertical="center"/>
      <protection/>
    </xf>
    <xf numFmtId="0" fontId="9" fillId="17" borderId="21" xfId="0" applyFont="1" applyFill="1" applyBorder="1" applyAlignment="1" applyProtection="1">
      <alignment horizontal="center" vertical="center" wrapText="1"/>
      <protection/>
    </xf>
    <xf numFmtId="0" fontId="9" fillId="17" borderId="10" xfId="0" applyFont="1" applyFill="1" applyBorder="1" applyAlignment="1" applyProtection="1">
      <alignment horizontal="center" vertical="center"/>
      <protection/>
    </xf>
    <xf numFmtId="0" fontId="9" fillId="17" borderId="0" xfId="0" applyFont="1" applyFill="1" applyAlignment="1" applyProtection="1">
      <alignment/>
      <protection/>
    </xf>
    <xf numFmtId="0" fontId="12" fillId="17" borderId="13" xfId="0" applyFont="1" applyFill="1" applyBorder="1" applyAlignment="1" applyProtection="1">
      <alignment horizontal="center" vertical="center" wrapText="1"/>
      <protection/>
    </xf>
    <xf numFmtId="0" fontId="12" fillId="17" borderId="22" xfId="0" applyFont="1" applyFill="1" applyBorder="1" applyAlignment="1" applyProtection="1">
      <alignment horizontal="center" vertical="center" wrapText="1"/>
      <protection/>
    </xf>
    <xf numFmtId="0" fontId="12" fillId="17" borderId="10" xfId="0" applyFont="1" applyFill="1" applyBorder="1" applyAlignment="1" applyProtection="1">
      <alignment horizontal="center" vertical="center"/>
      <protection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17" borderId="0" xfId="0" applyFont="1" applyFill="1" applyAlignment="1" applyProtection="1">
      <alignment vertical="center"/>
      <protection/>
    </xf>
    <xf numFmtId="0" fontId="12" fillId="17" borderId="10" xfId="0" applyFont="1" applyFill="1" applyBorder="1" applyAlignment="1" applyProtection="1">
      <alignment horizontal="center" vertical="center" wrapText="1"/>
      <protection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17" borderId="16" xfId="0" applyFont="1" applyFill="1" applyBorder="1" applyAlignment="1" applyProtection="1">
      <alignment horizontal="center" vertical="center"/>
      <protection/>
    </xf>
    <xf numFmtId="0" fontId="9" fillId="17" borderId="20" xfId="0" applyFont="1" applyFill="1" applyBorder="1" applyAlignment="1" applyProtection="1">
      <alignment horizontal="center" vertical="center"/>
      <protection/>
    </xf>
    <xf numFmtId="0" fontId="9" fillId="17" borderId="16" xfId="0" applyFont="1" applyFill="1" applyBorder="1" applyAlignment="1" applyProtection="1">
      <alignment horizontal="center" vertical="center" wrapText="1"/>
      <protection locked="0"/>
    </xf>
    <xf numFmtId="0" fontId="9" fillId="17" borderId="17" xfId="0" applyFont="1" applyFill="1" applyBorder="1" applyAlignment="1" applyProtection="1">
      <alignment horizontal="center" vertical="center" wrapText="1"/>
      <protection locked="0"/>
    </xf>
    <xf numFmtId="0" fontId="9" fillId="17" borderId="20" xfId="0" applyFont="1" applyFill="1" applyBorder="1" applyAlignment="1" applyProtection="1">
      <alignment horizontal="center" vertical="center" wrapText="1"/>
      <protection locked="0"/>
    </xf>
    <xf numFmtId="0" fontId="9" fillId="17" borderId="19" xfId="0" applyFont="1" applyFill="1" applyBorder="1" applyAlignment="1" applyProtection="1">
      <alignment horizontal="center" vertical="center" wrapText="1"/>
      <protection locked="0"/>
    </xf>
    <xf numFmtId="0" fontId="9" fillId="17" borderId="15" xfId="0" applyFont="1" applyFill="1" applyBorder="1" applyAlignment="1" applyProtection="1">
      <alignment horizontal="center" vertical="center" wrapText="1"/>
      <protection locked="0"/>
    </xf>
    <xf numFmtId="0" fontId="9" fillId="17" borderId="1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4" fillId="17" borderId="0" xfId="0" applyFont="1" applyFill="1" applyBorder="1" applyAlignment="1" applyProtection="1">
      <alignment horizontal="left" vertical="center" wrapText="1"/>
      <protection/>
    </xf>
    <xf numFmtId="0" fontId="4" fillId="17" borderId="0" xfId="0" applyFont="1" applyFill="1" applyBorder="1" applyAlignment="1" applyProtection="1">
      <alignment horizontal="center" vertical="center" wrapText="1"/>
      <protection/>
    </xf>
    <xf numFmtId="0" fontId="4" fillId="17" borderId="0" xfId="0" applyFont="1" applyFill="1" applyBorder="1" applyAlignment="1" applyProtection="1">
      <alignment horizontal="center" vertical="center"/>
      <protection locked="0"/>
    </xf>
    <xf numFmtId="0" fontId="17" fillId="17" borderId="0" xfId="0" applyFont="1" applyFill="1" applyAlignment="1">
      <alignment/>
    </xf>
    <xf numFmtId="0" fontId="7" fillId="17" borderId="0" xfId="0" applyFont="1" applyFill="1" applyAlignment="1">
      <alignment/>
    </xf>
    <xf numFmtId="0" fontId="12" fillId="17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7" fillId="17" borderId="0" xfId="0" applyFont="1" applyFill="1" applyAlignment="1">
      <alignment/>
    </xf>
    <xf numFmtId="0" fontId="4" fillId="17" borderId="0" xfId="0" applyFont="1" applyFill="1" applyAlignment="1">
      <alignment/>
    </xf>
    <xf numFmtId="0" fontId="12" fillId="17" borderId="12" xfId="0" applyFont="1" applyFill="1" applyBorder="1" applyAlignment="1">
      <alignment horizontal="center" vertical="center" wrapText="1"/>
    </xf>
    <xf numFmtId="0" fontId="12" fillId="17" borderId="10" xfId="0" applyFont="1" applyFill="1" applyBorder="1" applyAlignment="1">
      <alignment horizontal="center" vertical="center" wrapText="1"/>
    </xf>
    <xf numFmtId="0" fontId="12" fillId="17" borderId="10" xfId="0" applyFont="1" applyFill="1" applyBorder="1" applyAlignment="1">
      <alignment horizontal="center" vertical="center"/>
    </xf>
    <xf numFmtId="0" fontId="12" fillId="17" borderId="10" xfId="0" applyFont="1" applyFill="1" applyBorder="1" applyAlignment="1">
      <alignment vertical="center"/>
    </xf>
    <xf numFmtId="0" fontId="12" fillId="17" borderId="10" xfId="0" applyFont="1" applyFill="1" applyBorder="1" applyAlignment="1">
      <alignment vertical="center" wrapText="1"/>
    </xf>
    <xf numFmtId="0" fontId="12" fillId="17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17" borderId="0" xfId="0" applyFill="1" applyBorder="1" applyAlignment="1" applyProtection="1">
      <alignment/>
      <protection/>
    </xf>
    <xf numFmtId="0" fontId="7" fillId="17" borderId="0" xfId="0" applyFont="1" applyFill="1" applyBorder="1" applyAlignment="1" applyProtection="1">
      <alignment horizontal="center" vertical="center"/>
      <protection/>
    </xf>
    <xf numFmtId="0" fontId="7" fillId="17" borderId="0" xfId="0" applyFont="1" applyFill="1" applyBorder="1" applyAlignment="1" applyProtection="1">
      <alignment horizontal="center" vertical="center"/>
      <protection locked="0"/>
    </xf>
    <xf numFmtId="0" fontId="6" fillId="17" borderId="0" xfId="0" applyFont="1" applyFill="1" applyBorder="1" applyAlignment="1" applyProtection="1">
      <alignment horizontal="centerContinuous" vertical="center"/>
      <protection/>
    </xf>
    <xf numFmtId="0" fontId="0" fillId="17" borderId="0" xfId="0" applyFill="1" applyBorder="1" applyAlignment="1" applyProtection="1">
      <alignment horizontal="center" vertical="center"/>
      <protection/>
    </xf>
    <xf numFmtId="0" fontId="2" fillId="17" borderId="0" xfId="0" applyFont="1" applyFill="1" applyBorder="1" applyAlignment="1" applyProtection="1">
      <alignment/>
      <protection/>
    </xf>
    <xf numFmtId="49" fontId="1" fillId="17" borderId="0" xfId="0" applyNumberFormat="1" applyFont="1" applyFill="1" applyBorder="1" applyAlignment="1" applyProtection="1">
      <alignment horizontal="center"/>
      <protection/>
    </xf>
    <xf numFmtId="0" fontId="0" fillId="17" borderId="0" xfId="0" applyFill="1" applyAlignment="1" applyProtection="1">
      <alignment horizontal="left" vertical="center"/>
      <protection/>
    </xf>
    <xf numFmtId="0" fontId="18" fillId="17" borderId="0" xfId="0" applyFont="1" applyFill="1" applyBorder="1" applyAlignment="1" applyProtection="1">
      <alignment horizontal="center" wrapText="1"/>
      <protection/>
    </xf>
    <xf numFmtId="0" fontId="0" fillId="17" borderId="0" xfId="0" applyFill="1" applyBorder="1" applyAlignment="1" applyProtection="1">
      <alignment horizontal="center" wrapText="1"/>
      <protection/>
    </xf>
    <xf numFmtId="0" fontId="4" fillId="17" borderId="0" xfId="0" applyFont="1" applyFill="1" applyBorder="1" applyAlignment="1" applyProtection="1">
      <alignment wrapText="1"/>
      <protection/>
    </xf>
    <xf numFmtId="0" fontId="1" fillId="17" borderId="0" xfId="0" applyFont="1" applyFill="1" applyBorder="1" applyAlignment="1" applyProtection="1">
      <alignment horizontal="center" vertical="center"/>
      <protection/>
    </xf>
    <xf numFmtId="0" fontId="18" fillId="17" borderId="10" xfId="0" applyFont="1" applyFill="1" applyBorder="1" applyAlignment="1" applyProtection="1">
      <alignment horizontal="center" vertical="center" wrapText="1"/>
      <protection/>
    </xf>
    <xf numFmtId="0" fontId="0" fillId="17" borderId="10" xfId="0" applyFill="1" applyBorder="1" applyAlignment="1" applyProtection="1">
      <alignment horizontal="center" wrapText="1"/>
      <protection/>
    </xf>
    <xf numFmtId="0" fontId="4" fillId="17" borderId="10" xfId="0" applyFont="1" applyFill="1" applyBorder="1" applyAlignment="1" applyProtection="1">
      <alignment wrapText="1"/>
      <protection/>
    </xf>
    <xf numFmtId="0" fontId="19" fillId="17" borderId="10" xfId="0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 applyProtection="1">
      <alignment vertical="center" wrapText="1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2" fillId="17" borderId="0" xfId="0" applyFont="1" applyFill="1" applyBorder="1" applyAlignment="1" applyProtection="1">
      <alignment horizontal="center" vertical="center" wrapText="1"/>
      <protection/>
    </xf>
    <xf numFmtId="0" fontId="9" fillId="17" borderId="0" xfId="0" applyFont="1" applyFill="1" applyBorder="1" applyAlignment="1" applyProtection="1">
      <alignment horizontal="center" vertical="center" wrapText="1"/>
      <protection/>
    </xf>
    <xf numFmtId="0" fontId="9" fillId="17" borderId="0" xfId="0" applyFont="1" applyFill="1" applyBorder="1" applyAlignment="1" applyProtection="1">
      <alignment horizontal="center" vertical="center"/>
      <protection/>
    </xf>
    <xf numFmtId="0" fontId="12" fillId="17" borderId="0" xfId="0" applyFont="1" applyFill="1" applyBorder="1" applyAlignment="1" applyProtection="1">
      <alignment horizontal="center" vertical="center"/>
      <protection/>
    </xf>
    <xf numFmtId="0" fontId="12" fillId="17" borderId="0" xfId="0" applyFont="1" applyFill="1" applyBorder="1" applyAlignment="1" applyProtection="1">
      <alignment horizontal="center" vertical="center"/>
      <protection locked="0"/>
    </xf>
    <xf numFmtId="0" fontId="13" fillId="17" borderId="0" xfId="0" applyFont="1" applyFill="1" applyBorder="1" applyAlignment="1" applyProtection="1">
      <alignment horizontal="center" vertical="center" wrapText="1"/>
      <protection/>
    </xf>
    <xf numFmtId="0" fontId="14" fillId="17" borderId="0" xfId="0" applyFont="1" applyFill="1" applyBorder="1" applyAlignment="1" applyProtection="1">
      <alignment horizontal="left"/>
      <protection/>
    </xf>
    <xf numFmtId="0" fontId="0" fillId="17" borderId="0" xfId="0" applyFill="1" applyBorder="1" applyAlignment="1" applyProtection="1">
      <alignment horizontal="center" vertical="center" wrapText="1"/>
      <protection/>
    </xf>
    <xf numFmtId="0" fontId="12" fillId="17" borderId="10" xfId="0" applyFont="1" applyFill="1" applyBorder="1" applyAlignment="1" applyProtection="1">
      <alignment horizontal="center" vertical="center"/>
      <protection locked="0"/>
    </xf>
    <xf numFmtId="0" fontId="12" fillId="17" borderId="0" xfId="0" applyFont="1" applyFill="1" applyBorder="1" applyAlignment="1" applyProtection="1">
      <alignment horizontal="left" vertical="center" wrapText="1"/>
      <protection/>
    </xf>
    <xf numFmtId="0" fontId="12" fillId="17" borderId="0" xfId="0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Alignment="1" applyProtection="1">
      <alignment/>
      <protection/>
    </xf>
    <xf numFmtId="0" fontId="18" fillId="17" borderId="11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wrapText="1"/>
    </xf>
    <xf numFmtId="0" fontId="4" fillId="17" borderId="10" xfId="0" applyFont="1" applyFill="1" applyBorder="1" applyAlignment="1">
      <alignment wrapText="1"/>
    </xf>
    <xf numFmtId="0" fontId="20" fillId="17" borderId="0" xfId="0" applyFont="1" applyFill="1" applyAlignment="1" applyProtection="1">
      <alignment vertical="center"/>
      <protection/>
    </xf>
    <xf numFmtId="0" fontId="19" fillId="17" borderId="1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wrapText="1"/>
    </xf>
    <xf numFmtId="0" fontId="18" fillId="17" borderId="0" xfId="0" applyFont="1" applyFill="1" applyBorder="1" applyAlignment="1">
      <alignment horizontal="center" wrapText="1"/>
    </xf>
    <xf numFmtId="0" fontId="18" fillId="17" borderId="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4" fillId="17" borderId="10" xfId="0" applyFont="1" applyFill="1" applyBorder="1" applyAlignment="1">
      <alignment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4" fillId="17" borderId="0" xfId="0" applyFont="1" applyFill="1" applyAlignment="1">
      <alignment vertical="center"/>
    </xf>
    <xf numFmtId="0" fontId="4" fillId="17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17" borderId="0" xfId="0" applyFill="1" applyBorder="1" applyAlignment="1">
      <alignment horizontal="center" vertical="center" wrapText="1"/>
    </xf>
    <xf numFmtId="0" fontId="2" fillId="17" borderId="10" xfId="0" applyFont="1" applyFill="1" applyBorder="1" applyAlignment="1" applyProtection="1">
      <alignment horizontal="center" vertical="center" wrapText="1"/>
      <protection/>
    </xf>
    <xf numFmtId="0" fontId="4" fillId="17" borderId="10" xfId="0" applyFont="1" applyFill="1" applyBorder="1" applyAlignment="1">
      <alignment horizontal="left" wrapText="1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Border="1" applyAlignment="1">
      <alignment vertical="center"/>
    </xf>
    <xf numFmtId="0" fontId="2" fillId="17" borderId="0" xfId="0" applyFont="1" applyFill="1" applyBorder="1" applyAlignment="1" applyProtection="1">
      <alignment horizontal="left"/>
      <protection/>
    </xf>
    <xf numFmtId="0" fontId="0" fillId="17" borderId="0" xfId="0" applyFill="1" applyBorder="1" applyAlignment="1" applyProtection="1">
      <alignment horizontal="center" vertical="center"/>
      <protection locked="0"/>
    </xf>
    <xf numFmtId="0" fontId="7" fillId="17" borderId="0" xfId="0" applyFont="1" applyFill="1" applyBorder="1" applyAlignment="1">
      <alignment/>
    </xf>
    <xf numFmtId="0" fontId="7" fillId="17" borderId="14" xfId="0" applyFont="1" applyFill="1" applyBorder="1" applyAlignment="1">
      <alignment horizontal="center" vertical="center" wrapText="1"/>
    </xf>
    <xf numFmtId="0" fontId="12" fillId="17" borderId="14" xfId="0" applyFont="1" applyFill="1" applyBorder="1" applyAlignment="1">
      <alignment horizontal="center" vertical="center" wrapText="1"/>
    </xf>
    <xf numFmtId="0" fontId="0" fillId="17" borderId="0" xfId="0" applyFill="1" applyAlignment="1">
      <alignment/>
    </xf>
    <xf numFmtId="0" fontId="12" fillId="17" borderId="14" xfId="0" applyFont="1" applyFill="1" applyBorder="1" applyAlignment="1" applyProtection="1">
      <alignment horizontal="center" vertical="center"/>
      <protection locked="0"/>
    </xf>
    <xf numFmtId="0" fontId="12" fillId="17" borderId="0" xfId="0" applyFont="1" applyFill="1" applyBorder="1" applyAlignment="1" applyProtection="1">
      <alignment horizontal="center" vertical="center"/>
      <protection locked="0"/>
    </xf>
    <xf numFmtId="0" fontId="12" fillId="17" borderId="0" xfId="0" applyFont="1" applyFill="1" applyBorder="1" applyAlignment="1">
      <alignment vertical="center" wrapText="1"/>
    </xf>
    <xf numFmtId="0" fontId="12" fillId="17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17" borderId="23" xfId="0" applyFont="1" applyFill="1" applyBorder="1" applyAlignment="1">
      <alignment horizontal="center" vertical="center"/>
    </xf>
    <xf numFmtId="0" fontId="0" fillId="17" borderId="0" xfId="0" applyFill="1" applyAlignment="1" applyProtection="1">
      <alignment horizontal="left" vertical="top" wrapText="1"/>
      <protection/>
    </xf>
    <xf numFmtId="0" fontId="0" fillId="24" borderId="0" xfId="0" applyFill="1" applyAlignment="1" applyProtection="1">
      <alignment/>
      <protection/>
    </xf>
    <xf numFmtId="0" fontId="4" fillId="17" borderId="0" xfId="0" applyFont="1" applyFill="1" applyAlignment="1" applyProtection="1">
      <alignment/>
      <protection/>
    </xf>
    <xf numFmtId="0" fontId="7" fillId="17" borderId="0" xfId="0" applyFont="1" applyFill="1" applyBorder="1" applyAlignment="1" applyProtection="1">
      <alignment horizontal="center" vertical="center" wrapText="1"/>
      <protection/>
    </xf>
    <xf numFmtId="0" fontId="12" fillId="17" borderId="0" xfId="0" applyFont="1" applyFill="1" applyBorder="1" applyAlignment="1" applyProtection="1">
      <alignment horizontal="center" vertical="center"/>
      <protection/>
    </xf>
    <xf numFmtId="0" fontId="0" fillId="17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2" fillId="17" borderId="0" xfId="0" applyFont="1" applyFill="1" applyBorder="1" applyAlignment="1" applyProtection="1">
      <alignment vertical="center" wrapText="1"/>
      <protection/>
    </xf>
    <xf numFmtId="0" fontId="7" fillId="17" borderId="0" xfId="0" applyFont="1" applyFill="1" applyBorder="1" applyAlignment="1" applyProtection="1">
      <alignment vertical="center" wrapText="1"/>
      <protection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3" fillId="17" borderId="10" xfId="0" applyFont="1" applyFill="1" applyBorder="1" applyAlignment="1" applyProtection="1">
      <alignment horizontal="center" vertical="center"/>
      <protection/>
    </xf>
    <xf numFmtId="0" fontId="13" fillId="17" borderId="15" xfId="0" applyFont="1" applyFill="1" applyBorder="1" applyAlignment="1" applyProtection="1">
      <alignment horizontal="center" vertical="center"/>
      <protection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12" fillId="24" borderId="15" xfId="0" applyFont="1" applyFill="1" applyBorder="1" applyAlignment="1" applyProtection="1">
      <alignment horizontal="center" vertical="center"/>
      <protection locked="0"/>
    </xf>
    <xf numFmtId="0" fontId="12" fillId="17" borderId="15" xfId="0" applyFont="1" applyFill="1" applyBorder="1" applyAlignment="1" applyProtection="1">
      <alignment horizontal="center" vertical="center"/>
      <protection/>
    </xf>
    <xf numFmtId="0" fontId="9" fillId="17" borderId="15" xfId="0" applyFont="1" applyFill="1" applyBorder="1" applyAlignment="1" applyProtection="1">
      <alignment horizontal="center" vertical="center"/>
      <protection/>
    </xf>
    <xf numFmtId="0" fontId="12" fillId="17" borderId="21" xfId="0" applyFont="1" applyFill="1" applyBorder="1" applyAlignment="1" applyProtection="1">
      <alignment horizontal="center" vertical="center"/>
      <protection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/>
      <protection locked="0"/>
    </xf>
    <xf numFmtId="0" fontId="4" fillId="17" borderId="17" xfId="0" applyFont="1" applyFill="1" applyBorder="1" applyAlignment="1" applyProtection="1">
      <alignment horizontal="left" vertical="center"/>
      <protection/>
    </xf>
    <xf numFmtId="0" fontId="12" fillId="24" borderId="24" xfId="0" applyFont="1" applyFill="1" applyBorder="1" applyAlignment="1" applyProtection="1">
      <alignment horizontal="center" vertical="center"/>
      <protection locked="0"/>
    </xf>
    <xf numFmtId="0" fontId="4" fillId="17" borderId="15" xfId="0" applyFont="1" applyFill="1" applyBorder="1" applyAlignment="1" applyProtection="1">
      <alignment horizontal="center" vertical="center" wrapText="1"/>
      <protection/>
    </xf>
    <xf numFmtId="0" fontId="22" fillId="17" borderId="1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4" fillId="17" borderId="0" xfId="0" applyFont="1" applyFill="1" applyBorder="1" applyAlignment="1">
      <alignment horizontal="left" wrapText="1"/>
    </xf>
    <xf numFmtId="0" fontId="22" fillId="17" borderId="10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17" borderId="0" xfId="0" applyFont="1" applyFill="1" applyBorder="1" applyAlignment="1" applyProtection="1">
      <alignment horizontal="left" vertical="center" wrapText="1"/>
      <protection/>
    </xf>
    <xf numFmtId="0" fontId="22" fillId="17" borderId="0" xfId="0" applyFont="1" applyFill="1" applyBorder="1" applyAlignment="1" applyProtection="1">
      <alignment horizontal="center" vertical="center"/>
      <protection/>
    </xf>
    <xf numFmtId="0" fontId="22" fillId="17" borderId="0" xfId="0" applyFont="1" applyFill="1" applyBorder="1" applyAlignment="1" applyProtection="1">
      <alignment horizontal="center" vertical="center"/>
      <protection locked="0"/>
    </xf>
    <xf numFmtId="0" fontId="22" fillId="17" borderId="10" xfId="0" applyFont="1" applyFill="1" applyBorder="1" applyAlignment="1">
      <alignment horizontal="left" wrapText="1"/>
    </xf>
    <xf numFmtId="0" fontId="4" fillId="17" borderId="16" xfId="0" applyFont="1" applyFill="1" applyBorder="1" applyAlignment="1" applyProtection="1">
      <alignment horizontal="left" vertical="center"/>
      <protection/>
    </xf>
    <xf numFmtId="0" fontId="26" fillId="17" borderId="10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28" fillId="17" borderId="10" xfId="0" applyFont="1" applyFill="1" applyBorder="1" applyAlignment="1" applyProtection="1">
      <alignment horizontal="center" vertical="center"/>
      <protection/>
    </xf>
    <xf numFmtId="0" fontId="26" fillId="17" borderId="12" xfId="0" applyFont="1" applyFill="1" applyBorder="1" applyAlignment="1" applyProtection="1">
      <alignment horizontal="left" vertical="center"/>
      <protection/>
    </xf>
    <xf numFmtId="0" fontId="1" fillId="17" borderId="0" xfId="0" applyFont="1" applyFill="1" applyBorder="1" applyAlignment="1">
      <alignment wrapText="1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2" fontId="26" fillId="17" borderId="21" xfId="0" applyNumberFormat="1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vertical="center" wrapText="1"/>
    </xf>
    <xf numFmtId="0" fontId="4" fillId="24" borderId="1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17" borderId="23" xfId="0" applyFont="1" applyFill="1" applyBorder="1" applyAlignment="1" applyProtection="1">
      <alignment horizontal="center" vertical="center"/>
      <protection/>
    </xf>
    <xf numFmtId="0" fontId="12" fillId="17" borderId="31" xfId="0" applyFont="1" applyFill="1" applyBorder="1" applyAlignment="1" applyProtection="1">
      <alignment horizontal="center" vertical="center"/>
      <protection/>
    </xf>
    <xf numFmtId="0" fontId="12" fillId="17" borderId="32" xfId="0" applyFont="1" applyFill="1" applyBorder="1" applyAlignment="1" applyProtection="1">
      <alignment horizontal="center" vertical="center"/>
      <protection/>
    </xf>
    <xf numFmtId="0" fontId="2" fillId="17" borderId="0" xfId="0" applyFont="1" applyFill="1" applyBorder="1" applyAlignment="1" applyProtection="1">
      <alignment horizontal="center" vertical="center" wrapText="1"/>
      <protection/>
    </xf>
    <xf numFmtId="0" fontId="0" fillId="17" borderId="0" xfId="0" applyFill="1" applyBorder="1" applyAlignment="1">
      <alignment/>
    </xf>
    <xf numFmtId="0" fontId="17" fillId="17" borderId="17" xfId="0" applyFont="1" applyFill="1" applyBorder="1" applyAlignment="1" applyProtection="1">
      <alignment horizontal="left" vertical="top" wrapText="1"/>
      <protection/>
    </xf>
    <xf numFmtId="0" fontId="17" fillId="17" borderId="18" xfId="0" applyFont="1" applyFill="1" applyBorder="1" applyAlignment="1" applyProtection="1">
      <alignment horizontal="left" vertical="top" wrapText="1"/>
      <protection/>
    </xf>
    <xf numFmtId="0" fontId="14" fillId="17" borderId="19" xfId="0" applyFont="1" applyFill="1" applyBorder="1" applyAlignment="1">
      <alignment/>
    </xf>
    <xf numFmtId="0" fontId="25" fillId="17" borderId="0" xfId="0" applyFont="1" applyFill="1" applyAlignment="1" applyProtection="1">
      <alignment horizontal="left"/>
      <protection/>
    </xf>
    <xf numFmtId="0" fontId="26" fillId="17" borderId="0" xfId="0" applyFont="1" applyFill="1" applyAlignment="1" applyProtection="1">
      <alignment horizontal="center" vertical="center"/>
      <protection/>
    </xf>
    <xf numFmtId="0" fontId="26" fillId="17" borderId="12" xfId="0" applyFont="1" applyFill="1" applyBorder="1" applyAlignment="1" applyProtection="1">
      <alignment horizontal="center" vertical="center" wrapText="1"/>
      <protection/>
    </xf>
    <xf numFmtId="0" fontId="26" fillId="17" borderId="24" xfId="0" applyFont="1" applyFill="1" applyBorder="1" applyAlignment="1" applyProtection="1">
      <alignment horizontal="center" vertical="center" wrapText="1"/>
      <protection/>
    </xf>
    <xf numFmtId="0" fontId="26" fillId="17" borderId="15" xfId="0" applyFont="1" applyFill="1" applyBorder="1" applyAlignment="1" applyProtection="1">
      <alignment horizontal="center" vertical="center" wrapText="1"/>
      <protection/>
    </xf>
    <xf numFmtId="0" fontId="26" fillId="17" borderId="10" xfId="0" applyFont="1" applyFill="1" applyBorder="1" applyAlignment="1" applyProtection="1">
      <alignment horizontal="left" vertical="center" wrapText="1"/>
      <protection/>
    </xf>
    <xf numFmtId="0" fontId="4" fillId="17" borderId="21" xfId="0" applyFont="1" applyFill="1" applyBorder="1" applyAlignment="1">
      <alignment horizontal="left" wrapText="1"/>
    </xf>
    <xf numFmtId="0" fontId="22" fillId="17" borderId="0" xfId="0" applyFont="1" applyFill="1" applyBorder="1" applyAlignment="1">
      <alignment horizontal="left" wrapText="1"/>
    </xf>
    <xf numFmtId="0" fontId="26" fillId="17" borderId="10" xfId="0" applyFont="1" applyFill="1" applyBorder="1" applyAlignment="1">
      <alignment horizontal="left" wrapText="1"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" fillId="17" borderId="10" xfId="0" applyFont="1" applyFill="1" applyBorder="1" applyAlignment="1" applyProtection="1">
      <alignment horizontal="center" vertical="center"/>
      <protection/>
    </xf>
    <xf numFmtId="0" fontId="9" fillId="17" borderId="10" xfId="0" applyFont="1" applyFill="1" applyBorder="1" applyAlignment="1">
      <alignment horizontal="center" vertical="center" wrapText="1"/>
    </xf>
    <xf numFmtId="0" fontId="4" fillId="17" borderId="29" xfId="0" applyFont="1" applyFill="1" applyBorder="1" applyAlignment="1" applyProtection="1">
      <alignment horizontal="center" vertical="center"/>
      <protection/>
    </xf>
    <xf numFmtId="0" fontId="4" fillId="17" borderId="21" xfId="0" applyFont="1" applyFill="1" applyBorder="1" applyAlignment="1" applyProtection="1">
      <alignment horizontal="center" vertical="center"/>
      <protection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49" fontId="4" fillId="24" borderId="29" xfId="0" applyNumberFormat="1" applyFont="1" applyFill="1" applyBorder="1" applyAlignment="1" applyProtection="1">
      <alignment horizontal="center" vertical="center"/>
      <protection locked="0"/>
    </xf>
    <xf numFmtId="0" fontId="14" fillId="17" borderId="0" xfId="0" applyFont="1" applyFill="1" applyBorder="1" applyAlignment="1">
      <alignment/>
    </xf>
    <xf numFmtId="0" fontId="17" fillId="17" borderId="0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12" fillId="17" borderId="0" xfId="0" applyFont="1" applyFill="1" applyBorder="1" applyAlignment="1">
      <alignment/>
    </xf>
    <xf numFmtId="0" fontId="15" fillId="17" borderId="0" xfId="0" applyFont="1" applyFill="1" applyBorder="1" applyAlignment="1">
      <alignment/>
    </xf>
    <xf numFmtId="0" fontId="16" fillId="17" borderId="0" xfId="0" applyFont="1" applyFill="1" applyBorder="1" applyAlignment="1">
      <alignment/>
    </xf>
    <xf numFmtId="0" fontId="4" fillId="17" borderId="11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2" fillId="17" borderId="0" xfId="0" applyFont="1" applyFill="1" applyAlignment="1" applyProtection="1">
      <alignment vertical="center"/>
      <protection/>
    </xf>
    <xf numFmtId="0" fontId="0" fillId="17" borderId="0" xfId="0" applyFill="1" applyBorder="1" applyAlignment="1" applyProtection="1">
      <alignment horizontal="left" vertical="top" wrapText="1"/>
      <protection/>
    </xf>
    <xf numFmtId="0" fontId="26" fillId="17" borderId="12" xfId="0" applyFont="1" applyFill="1" applyBorder="1" applyAlignment="1" applyProtection="1">
      <alignment vertical="center"/>
      <protection/>
    </xf>
    <xf numFmtId="0" fontId="25" fillId="17" borderId="0" xfId="0" applyFont="1" applyFill="1" applyAlignment="1" applyProtection="1">
      <alignment/>
      <protection/>
    </xf>
    <xf numFmtId="0" fontId="23" fillId="17" borderId="0" xfId="0" applyFont="1" applyFill="1" applyAlignment="1" applyProtection="1">
      <alignment/>
      <protection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26" fillId="17" borderId="24" xfId="0" applyFont="1" applyFill="1" applyBorder="1" applyAlignment="1" applyProtection="1">
      <alignment horizontal="left" vertical="center"/>
      <protection/>
    </xf>
    <xf numFmtId="0" fontId="26" fillId="17" borderId="24" xfId="0" applyFont="1" applyFill="1" applyBorder="1" applyAlignment="1" applyProtection="1">
      <alignment vertical="center"/>
      <protection/>
    </xf>
    <xf numFmtId="0" fontId="26" fillId="17" borderId="15" xfId="0" applyFont="1" applyFill="1" applyBorder="1" applyAlignment="1" applyProtection="1">
      <alignment vertical="center"/>
      <protection/>
    </xf>
    <xf numFmtId="0" fontId="19" fillId="17" borderId="0" xfId="0" applyFont="1" applyFill="1" applyBorder="1" applyAlignment="1">
      <alignment horizontal="center" wrapText="1"/>
    </xf>
    <xf numFmtId="0" fontId="4" fillId="17" borderId="0" xfId="0" applyFont="1" applyFill="1" applyBorder="1" applyAlignment="1" applyProtection="1">
      <alignment vertical="center" wrapText="1"/>
      <protection/>
    </xf>
    <xf numFmtId="0" fontId="1" fillId="17" borderId="10" xfId="0" applyFont="1" applyFill="1" applyBorder="1" applyAlignment="1">
      <alignment vertical="center" wrapText="1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28" fillId="17" borderId="15" xfId="0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>
      <alignment horizontal="left" vertical="top" wrapText="1"/>
    </xf>
    <xf numFmtId="0" fontId="12" fillId="17" borderId="0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17" borderId="24" xfId="0" applyFont="1" applyFill="1" applyBorder="1" applyAlignment="1">
      <alignment horizontal="center" vertical="center"/>
    </xf>
    <xf numFmtId="49" fontId="4" fillId="17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2" fillId="17" borderId="21" xfId="0" applyFont="1" applyFill="1" applyBorder="1" applyAlignment="1" applyProtection="1">
      <alignment horizontal="center" vertical="center"/>
      <protection/>
    </xf>
    <xf numFmtId="0" fontId="4" fillId="17" borderId="0" xfId="0" applyFont="1" applyFill="1" applyBorder="1" applyAlignment="1">
      <alignment horizontal="left" vertical="top" wrapText="1"/>
    </xf>
    <xf numFmtId="0" fontId="9" fillId="17" borderId="15" xfId="0" applyFont="1" applyFill="1" applyBorder="1" applyAlignment="1">
      <alignment horizontal="center" vertical="center" wrapText="1"/>
    </xf>
    <xf numFmtId="0" fontId="12" fillId="17" borderId="19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horizontal="center" vertical="center" wrapText="1"/>
      <protection locked="0"/>
    </xf>
    <xf numFmtId="0" fontId="12" fillId="17" borderId="10" xfId="0" applyFont="1" applyFill="1" applyBorder="1" applyAlignment="1" applyProtection="1">
      <alignment horizontal="center" vertical="center" wrapText="1"/>
      <protection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28" fillId="17" borderId="31" xfId="0" applyFont="1" applyFill="1" applyBorder="1" applyAlignment="1">
      <alignment vertical="center"/>
    </xf>
    <xf numFmtId="0" fontId="12" fillId="17" borderId="21" xfId="0" applyFont="1" applyFill="1" applyBorder="1" applyAlignment="1">
      <alignment vertical="center"/>
    </xf>
    <xf numFmtId="0" fontId="1" fillId="17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1" fillId="17" borderId="0" xfId="0" applyFont="1" applyFill="1" applyBorder="1" applyAlignment="1" applyProtection="1">
      <alignment vertical="center"/>
      <protection/>
    </xf>
    <xf numFmtId="0" fontId="12" fillId="17" borderId="10" xfId="0" applyFont="1" applyFill="1" applyBorder="1" applyAlignment="1">
      <alignment horizontal="center" vertical="center" wrapText="1"/>
    </xf>
    <xf numFmtId="0" fontId="12" fillId="17" borderId="26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17" borderId="27" xfId="0" applyFont="1" applyFill="1" applyBorder="1" applyAlignment="1">
      <alignment horizontal="center" vertical="center"/>
    </xf>
    <xf numFmtId="0" fontId="12" fillId="17" borderId="34" xfId="0" applyFont="1" applyFill="1" applyBorder="1" applyAlignment="1">
      <alignment horizontal="center" vertical="center"/>
    </xf>
    <xf numFmtId="0" fontId="12" fillId="17" borderId="30" xfId="0" applyFont="1" applyFill="1" applyBorder="1" applyAlignment="1">
      <alignment horizontal="center" vertical="center"/>
    </xf>
    <xf numFmtId="0" fontId="12" fillId="17" borderId="35" xfId="0" applyFont="1" applyFill="1" applyBorder="1" applyAlignment="1">
      <alignment horizontal="center" vertical="center"/>
    </xf>
    <xf numFmtId="0" fontId="12" fillId="17" borderId="36" xfId="0" applyFont="1" applyFill="1" applyBorder="1" applyAlignment="1">
      <alignment horizontal="center" vertical="center"/>
    </xf>
    <xf numFmtId="0" fontId="12" fillId="17" borderId="37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17" borderId="15" xfId="0" applyFont="1" applyFill="1" applyBorder="1" applyAlignment="1">
      <alignment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17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28" fillId="17" borderId="30" xfId="0" applyFont="1" applyFill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17" borderId="28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28" fillId="17" borderId="47" xfId="0" applyFont="1" applyFill="1" applyBorder="1" applyAlignment="1">
      <alignment horizontal="center" vertical="center"/>
    </xf>
    <xf numFmtId="0" fontId="12" fillId="17" borderId="35" xfId="0" applyFont="1" applyFill="1" applyBorder="1" applyAlignment="1" applyProtection="1">
      <alignment horizontal="center" vertical="center"/>
      <protection/>
    </xf>
    <xf numFmtId="0" fontId="12" fillId="17" borderId="23" xfId="0" applyFont="1" applyFill="1" applyBorder="1" applyAlignment="1" applyProtection="1">
      <alignment horizontal="center" vertical="center"/>
      <protection locked="0"/>
    </xf>
    <xf numFmtId="0" fontId="12" fillId="17" borderId="31" xfId="0" applyFont="1" applyFill="1" applyBorder="1" applyAlignment="1" applyProtection="1">
      <alignment horizontal="center" vertical="center"/>
      <protection locked="0"/>
    </xf>
    <xf numFmtId="0" fontId="12" fillId="17" borderId="36" xfId="0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>
      <alignment horizontal="left" vertical="center" wrapText="1"/>
    </xf>
    <xf numFmtId="0" fontId="12" fillId="17" borderId="15" xfId="0" applyFont="1" applyFill="1" applyBorder="1" applyAlignment="1" applyProtection="1">
      <alignment horizontal="center" vertical="center" wrapText="1"/>
      <protection locked="0"/>
    </xf>
    <xf numFmtId="0" fontId="0" fillId="17" borderId="24" xfId="0" applyFill="1" applyBorder="1" applyAlignment="1" applyProtection="1">
      <alignment vertical="center"/>
      <protection/>
    </xf>
    <xf numFmtId="0" fontId="0" fillId="17" borderId="15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horizontal="left" vertical="top" wrapText="1"/>
      <protection locked="0"/>
    </xf>
    <xf numFmtId="0" fontId="0" fillId="0" borderId="49" xfId="0" applyFill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29" fillId="24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/>
      <protection locked="0"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3" fillId="17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50" xfId="0" applyFont="1" applyFill="1" applyBorder="1" applyAlignment="1" applyProtection="1">
      <alignment horizontal="left" vertical="top" wrapText="1"/>
      <protection locked="0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/>
      <protection/>
    </xf>
    <xf numFmtId="0" fontId="4" fillId="17" borderId="12" xfId="0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5" xfId="0" applyBorder="1" applyAlignment="1">
      <alignment horizontal="left" vertical="center" wrapText="1"/>
    </xf>
    <xf numFmtId="0" fontId="4" fillId="17" borderId="10" xfId="0" applyFont="1" applyFill="1" applyBorder="1" applyAlignment="1" applyProtection="1">
      <alignment horizontal="center" vertical="center"/>
      <protection/>
    </xf>
    <xf numFmtId="0" fontId="4" fillId="17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49" fontId="1" fillId="24" borderId="52" xfId="0" applyNumberFormat="1" applyFont="1" applyFill="1" applyBorder="1" applyAlignment="1" applyProtection="1">
      <alignment horizontal="center"/>
      <protection locked="0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0" fontId="1" fillId="17" borderId="54" xfId="0" applyFont="1" applyFill="1" applyBorder="1" applyAlignment="1" applyProtection="1">
      <alignment horizontal="center"/>
      <protection/>
    </xf>
    <xf numFmtId="0" fontId="1" fillId="17" borderId="55" xfId="0" applyFont="1" applyFill="1" applyBorder="1" applyAlignment="1" applyProtection="1">
      <alignment horizontal="center"/>
      <protection/>
    </xf>
    <xf numFmtId="0" fontId="5" fillId="17" borderId="56" xfId="0" applyFont="1" applyFill="1" applyBorder="1" applyAlignment="1" applyProtection="1">
      <alignment horizontal="center" vertical="center"/>
      <protection/>
    </xf>
    <xf numFmtId="0" fontId="4" fillId="17" borderId="12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17" borderId="12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left" vertical="center" wrapText="1"/>
    </xf>
    <xf numFmtId="0" fontId="7" fillId="0" borderId="2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4" fillId="17" borderId="1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2" fillId="17" borderId="12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4" fillId="17" borderId="12" xfId="0" applyFont="1" applyFill="1" applyBorder="1" applyAlignment="1" applyProtection="1">
      <alignment horizontal="center" vertical="center"/>
      <protection/>
    </xf>
    <xf numFmtId="0" fontId="4" fillId="17" borderId="57" xfId="0" applyFont="1" applyFill="1" applyBorder="1" applyAlignment="1" applyProtection="1">
      <alignment horizontal="center" vertical="center"/>
      <protection/>
    </xf>
    <xf numFmtId="0" fontId="4" fillId="24" borderId="57" xfId="0" applyFont="1" applyFill="1" applyBorder="1" applyAlignment="1" applyProtection="1">
      <alignment horizontal="center" vertical="center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30" fillId="17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17" fillId="17" borderId="12" xfId="0" applyFont="1" applyFill="1" applyBorder="1" applyAlignment="1" applyProtection="1">
      <alignment horizontal="left" vertical="center" wrapText="1"/>
      <protection/>
    </xf>
    <xf numFmtId="0" fontId="17" fillId="17" borderId="24" xfId="0" applyFont="1" applyFill="1" applyBorder="1" applyAlignment="1" applyProtection="1">
      <alignment horizontal="left" vertical="center" wrapText="1"/>
      <protection/>
    </xf>
    <xf numFmtId="0" fontId="17" fillId="17" borderId="15" xfId="0" applyFont="1" applyFill="1" applyBorder="1" applyAlignment="1" applyProtection="1">
      <alignment horizontal="left" vertical="center" wrapText="1"/>
      <protection/>
    </xf>
    <xf numFmtId="0" fontId="28" fillId="17" borderId="12" xfId="0" applyFont="1" applyFill="1" applyBorder="1" applyAlignment="1" applyProtection="1">
      <alignment vertical="center" wrapText="1"/>
      <protection/>
    </xf>
    <xf numFmtId="0" fontId="27" fillId="0" borderId="2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12" fillId="17" borderId="12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12" fillId="17" borderId="24" xfId="0" applyFont="1" applyFill="1" applyBorder="1" applyAlignment="1" applyProtection="1">
      <alignment horizontal="center" vertical="center" wrapText="1"/>
      <protection/>
    </xf>
    <xf numFmtId="0" fontId="12" fillId="17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3" fillId="17" borderId="10" xfId="0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9" fillId="17" borderId="12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17" borderId="1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2" fillId="17" borderId="21" xfId="0" applyFont="1" applyFill="1" applyBorder="1" applyAlignment="1" applyProtection="1">
      <alignment horizontal="center" vertical="center" wrapText="1"/>
      <protection/>
    </xf>
    <xf numFmtId="0" fontId="12" fillId="24" borderId="12" xfId="0" applyFont="1" applyFill="1" applyBorder="1" applyAlignment="1" applyProtection="1">
      <alignment horizontal="center" vertical="center"/>
      <protection locked="0"/>
    </xf>
    <xf numFmtId="0" fontId="9" fillId="24" borderId="15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17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17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3" fillId="17" borderId="12" xfId="0" applyFont="1" applyFill="1" applyBorder="1" applyAlignment="1" applyProtection="1">
      <alignment horizontal="center" vertical="center"/>
      <protection/>
    </xf>
    <xf numFmtId="0" fontId="12" fillId="17" borderId="24" xfId="0" applyFont="1" applyFill="1" applyBorder="1" applyAlignment="1" applyProtection="1">
      <alignment horizontal="left" vertical="center" wrapText="1"/>
      <protection/>
    </xf>
    <xf numFmtId="0" fontId="12" fillId="17" borderId="15" xfId="0" applyFont="1" applyFill="1" applyBorder="1" applyAlignment="1" applyProtection="1">
      <alignment horizontal="left" vertical="center" wrapText="1"/>
      <protection/>
    </xf>
    <xf numFmtId="0" fontId="12" fillId="17" borderId="10" xfId="0" applyFont="1" applyFill="1" applyBorder="1" applyAlignment="1" applyProtection="1">
      <alignment vertical="center" wrapText="1"/>
      <protection/>
    </xf>
    <xf numFmtId="0" fontId="9" fillId="17" borderId="12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 wrapText="1"/>
      <protection/>
    </xf>
    <xf numFmtId="0" fontId="12" fillId="17" borderId="12" xfId="0" applyFont="1" applyFill="1" applyBorder="1" applyAlignment="1" applyProtection="1">
      <alignment horizontal="center" vertical="center"/>
      <protection/>
    </xf>
    <xf numFmtId="0" fontId="0" fillId="17" borderId="24" xfId="0" applyFill="1" applyBorder="1" applyAlignment="1">
      <alignment horizontal="center" vertical="center"/>
    </xf>
    <xf numFmtId="0" fontId="0" fillId="17" borderId="57" xfId="0" applyFill="1" applyBorder="1" applyAlignment="1">
      <alignment horizontal="center" vertical="center"/>
    </xf>
    <xf numFmtId="0" fontId="12" fillId="17" borderId="21" xfId="0" applyFont="1" applyFill="1" applyBorder="1" applyAlignment="1" applyProtection="1">
      <alignment vertical="center" wrapText="1"/>
      <protection/>
    </xf>
    <xf numFmtId="0" fontId="12" fillId="17" borderId="29" xfId="0" applyFont="1" applyFill="1" applyBorder="1" applyAlignment="1" applyProtection="1">
      <alignment horizontal="center" vertical="center" wrapText="1"/>
      <protection/>
    </xf>
    <xf numFmtId="0" fontId="9" fillId="17" borderId="11" xfId="0" applyFont="1" applyFill="1" applyBorder="1" applyAlignment="1" applyProtection="1">
      <alignment horizontal="center" vertical="center" wrapText="1"/>
      <protection/>
    </xf>
    <xf numFmtId="0" fontId="12" fillId="17" borderId="13" xfId="0" applyFont="1" applyFill="1" applyBorder="1" applyAlignment="1" applyProtection="1">
      <alignment horizontal="center" vertical="center" wrapText="1"/>
      <protection/>
    </xf>
    <xf numFmtId="0" fontId="12" fillId="17" borderId="16" xfId="0" applyFont="1" applyFill="1" applyBorder="1" applyAlignment="1" applyProtection="1">
      <alignment horizontal="center" vertical="center" wrapText="1"/>
      <protection/>
    </xf>
    <xf numFmtId="0" fontId="12" fillId="17" borderId="17" xfId="0" applyFont="1" applyFill="1" applyBorder="1" applyAlignment="1" applyProtection="1">
      <alignment horizontal="center" vertical="center" wrapText="1"/>
      <protection/>
    </xf>
    <xf numFmtId="0" fontId="12" fillId="17" borderId="22" xfId="0" applyFont="1" applyFill="1" applyBorder="1" applyAlignment="1" applyProtection="1">
      <alignment horizontal="center" vertical="center" wrapText="1"/>
      <protection/>
    </xf>
    <xf numFmtId="0" fontId="12" fillId="17" borderId="20" xfId="0" applyFont="1" applyFill="1" applyBorder="1" applyAlignment="1" applyProtection="1">
      <alignment horizontal="center" vertical="center" wrapText="1"/>
      <protection/>
    </xf>
    <xf numFmtId="0" fontId="12" fillId="17" borderId="19" xfId="0" applyFont="1" applyFill="1" applyBorder="1" applyAlignment="1" applyProtection="1">
      <alignment horizontal="center" vertical="center" wrapText="1"/>
      <protection/>
    </xf>
    <xf numFmtId="0" fontId="9" fillId="17" borderId="24" xfId="0" applyFont="1" applyFill="1" applyBorder="1" applyAlignment="1" applyProtection="1">
      <alignment horizontal="center" vertical="center"/>
      <protection/>
    </xf>
    <xf numFmtId="0" fontId="9" fillId="17" borderId="15" xfId="0" applyFont="1" applyFill="1" applyBorder="1" applyAlignment="1" applyProtection="1">
      <alignment horizontal="center" vertical="center"/>
      <protection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58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2" fillId="17" borderId="12" xfId="0" applyFont="1" applyFill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2" fillId="17" borderId="12" xfId="0" applyFont="1" applyFill="1" applyBorder="1" applyAlignment="1" applyProtection="1">
      <alignment horizontal="center" vertical="center"/>
      <protection locked="0"/>
    </xf>
    <xf numFmtId="0" fontId="12" fillId="17" borderId="15" xfId="0" applyFont="1" applyFill="1" applyBorder="1" applyAlignment="1" applyProtection="1">
      <alignment horizontal="center" vertical="center"/>
      <protection locked="0"/>
    </xf>
    <xf numFmtId="0" fontId="12" fillId="17" borderId="57" xfId="0" applyFont="1" applyFill="1" applyBorder="1" applyAlignment="1" applyProtection="1">
      <alignment horizontal="center" vertical="center"/>
      <protection locked="0"/>
    </xf>
    <xf numFmtId="0" fontId="12" fillId="24" borderId="15" xfId="0" applyFont="1" applyFill="1" applyBorder="1" applyAlignment="1" applyProtection="1">
      <alignment horizontal="center" vertical="center"/>
      <protection locked="0"/>
    </xf>
    <xf numFmtId="0" fontId="12" fillId="17" borderId="57" xfId="0" applyFont="1" applyFill="1" applyBorder="1" applyAlignment="1" applyProtection="1">
      <alignment horizontal="center" vertical="center"/>
      <protection/>
    </xf>
    <xf numFmtId="0" fontId="12" fillId="24" borderId="24" xfId="0" applyFont="1" applyFill="1" applyBorder="1" applyAlignment="1" applyProtection="1">
      <alignment horizontal="center" vertical="center"/>
      <protection locked="0"/>
    </xf>
    <xf numFmtId="0" fontId="12" fillId="17" borderId="59" xfId="0" applyFont="1" applyFill="1" applyBorder="1" applyAlignment="1" applyProtection="1">
      <alignment horizontal="center" vertical="center"/>
      <protection locked="0"/>
    </xf>
    <xf numFmtId="0" fontId="0" fillId="17" borderId="15" xfId="0" applyFill="1" applyBorder="1" applyAlignment="1">
      <alignment horizontal="center" vertical="center"/>
    </xf>
    <xf numFmtId="0" fontId="12" fillId="24" borderId="57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12" fillId="17" borderId="15" xfId="0" applyFont="1" applyFill="1" applyBorder="1" applyAlignment="1" applyProtection="1">
      <alignment horizontal="center" vertical="center"/>
      <protection/>
    </xf>
    <xf numFmtId="0" fontId="9" fillId="17" borderId="57" xfId="0" applyFont="1" applyFill="1" applyBorder="1" applyAlignment="1" applyProtection="1">
      <alignment horizontal="center" vertical="center"/>
      <protection/>
    </xf>
    <xf numFmtId="0" fontId="12" fillId="17" borderId="57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17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2" fillId="17" borderId="10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24" borderId="58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23" fillId="17" borderId="16" xfId="0" applyFont="1" applyFill="1" applyBorder="1" applyAlignment="1" applyProtection="1">
      <alignment horizontal="left"/>
      <protection/>
    </xf>
    <xf numFmtId="0" fontId="24" fillId="0" borderId="1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2" fillId="17" borderId="10" xfId="0" applyFont="1" applyFill="1" applyBorder="1" applyAlignment="1" applyProtection="1">
      <alignment vertical="center"/>
      <protection/>
    </xf>
    <xf numFmtId="0" fontId="12" fillId="17" borderId="24" xfId="0" applyFont="1" applyFill="1" applyBorder="1" applyAlignment="1" applyProtection="1">
      <alignment horizontal="center" vertical="center"/>
      <protection/>
    </xf>
    <xf numFmtId="0" fontId="9" fillId="17" borderId="12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6" fillId="17" borderId="12" xfId="0" applyFont="1" applyFill="1" applyBorder="1" applyAlignment="1" applyProtection="1">
      <alignment horizontal="left" vertical="center" wrapText="1"/>
      <protection/>
    </xf>
    <xf numFmtId="0" fontId="26" fillId="17" borderId="24" xfId="0" applyFont="1" applyFill="1" applyBorder="1" applyAlignment="1" applyProtection="1">
      <alignment horizontal="left" vertical="center" wrapText="1"/>
      <protection/>
    </xf>
    <xf numFmtId="0" fontId="26" fillId="17" borderId="15" xfId="0" applyFont="1" applyFill="1" applyBorder="1" applyAlignment="1" applyProtection="1">
      <alignment horizontal="left" vertical="center" wrapText="1"/>
      <protection/>
    </xf>
    <xf numFmtId="0" fontId="1" fillId="0" borderId="50" xfId="0" applyFont="1" applyBorder="1" applyAlignment="1" applyProtection="1">
      <alignment horizontal="left" vertical="top" wrapText="1"/>
      <protection locked="0"/>
    </xf>
    <xf numFmtId="0" fontId="4" fillId="17" borderId="13" xfId="0" applyFont="1" applyFill="1" applyBorder="1" applyAlignment="1" applyProtection="1">
      <alignment vertical="center"/>
      <protection/>
    </xf>
    <xf numFmtId="0" fontId="4" fillId="17" borderId="16" xfId="0" applyFont="1" applyFill="1" applyBorder="1" applyAlignment="1" applyProtection="1">
      <alignment vertical="center"/>
      <protection/>
    </xf>
    <xf numFmtId="0" fontId="4" fillId="17" borderId="17" xfId="0" applyFont="1" applyFill="1" applyBorder="1" applyAlignment="1" applyProtection="1">
      <alignment vertical="center"/>
      <protection/>
    </xf>
    <xf numFmtId="0" fontId="4" fillId="17" borderId="12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17" borderId="10" xfId="0" applyFont="1" applyFill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17" borderId="11" xfId="0" applyFont="1" applyFill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17" borderId="24" xfId="0" applyFont="1" applyFill="1" applyBorder="1" applyAlignment="1" applyProtection="1">
      <alignment vertical="center" wrapText="1"/>
      <protection/>
    </xf>
    <xf numFmtId="0" fontId="4" fillId="17" borderId="15" xfId="0" applyFont="1" applyFill="1" applyBorder="1" applyAlignment="1" applyProtection="1">
      <alignment vertical="center" wrapText="1"/>
      <protection/>
    </xf>
    <xf numFmtId="0" fontId="4" fillId="17" borderId="11" xfId="0" applyFont="1" applyFill="1" applyBorder="1" applyAlignment="1" applyProtection="1">
      <alignment vertical="center" wrapText="1"/>
      <protection/>
    </xf>
    <xf numFmtId="0" fontId="4" fillId="17" borderId="21" xfId="0" applyFont="1" applyFill="1" applyBorder="1" applyAlignment="1" applyProtection="1">
      <alignment vertical="center" wrapText="1"/>
      <protection/>
    </xf>
    <xf numFmtId="0" fontId="26" fillId="17" borderId="10" xfId="0" applyFont="1" applyFill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vertical="center"/>
      <protection/>
    </xf>
    <xf numFmtId="0" fontId="26" fillId="17" borderId="12" xfId="0" applyFont="1" applyFill="1" applyBorder="1" applyAlignment="1" applyProtection="1">
      <alignment vertical="center"/>
      <protection/>
    </xf>
    <xf numFmtId="0" fontId="26" fillId="17" borderId="24" xfId="0" applyFont="1" applyFill="1" applyBorder="1" applyAlignment="1" applyProtection="1">
      <alignment vertical="center"/>
      <protection/>
    </xf>
    <xf numFmtId="0" fontId="26" fillId="17" borderId="15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17" borderId="24" xfId="0" applyFont="1" applyFill="1" applyBorder="1" applyAlignment="1" applyProtection="1">
      <alignment vertical="center"/>
      <protection/>
    </xf>
    <xf numFmtId="0" fontId="4" fillId="17" borderId="15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4" fillId="17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4" fillId="0" borderId="50" xfId="0" applyFont="1" applyBorder="1" applyAlignment="1" applyProtection="1">
      <alignment vertical="top" wrapText="1"/>
      <protection locked="0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4" fillId="17" borderId="24" xfId="0" applyFont="1" applyFill="1" applyBorder="1" applyAlignment="1" applyProtection="1">
      <alignment horizontal="center" vertical="center" wrapText="1"/>
      <protection/>
    </xf>
    <xf numFmtId="0" fontId="4" fillId="17" borderId="15" xfId="0" applyFont="1" applyFill="1" applyBorder="1" applyAlignment="1" applyProtection="1">
      <alignment horizontal="center" vertical="center" wrapText="1"/>
      <protection/>
    </xf>
    <xf numFmtId="0" fontId="4" fillId="17" borderId="24" xfId="0" applyFont="1" applyFill="1" applyBorder="1" applyAlignment="1" applyProtection="1">
      <alignment horizontal="left" vertical="center" wrapText="1"/>
      <protection/>
    </xf>
    <xf numFmtId="0" fontId="4" fillId="17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17" borderId="15" xfId="0" applyFont="1" applyFill="1" applyBorder="1" applyAlignment="1" applyProtection="1">
      <alignment horizontal="center" vertical="center"/>
      <protection/>
    </xf>
    <xf numFmtId="0" fontId="4" fillId="17" borderId="24" xfId="0" applyFont="1" applyFill="1" applyBorder="1" applyAlignment="1" applyProtection="1">
      <alignment horizontal="left" vertical="center"/>
      <protection/>
    </xf>
    <xf numFmtId="0" fontId="4" fillId="17" borderId="15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center" vertical="center"/>
      <protection locked="0"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4" fillId="17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4" fillId="17" borderId="16" xfId="0" applyFont="1" applyFill="1" applyBorder="1" applyAlignment="1" applyProtection="1">
      <alignment horizontal="center" vertical="center" wrapText="1"/>
      <protection/>
    </xf>
    <xf numFmtId="0" fontId="4" fillId="17" borderId="17" xfId="0" applyFont="1" applyFill="1" applyBorder="1" applyAlignment="1" applyProtection="1">
      <alignment horizontal="center" vertical="center" wrapText="1"/>
      <protection/>
    </xf>
    <xf numFmtId="0" fontId="4" fillId="17" borderId="24" xfId="0" applyFont="1" applyFill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17" borderId="22" xfId="0" applyFont="1" applyFill="1" applyBorder="1" applyAlignment="1" applyProtection="1">
      <alignment horizontal="center" vertical="center" wrapText="1"/>
      <protection/>
    </xf>
    <xf numFmtId="0" fontId="4" fillId="17" borderId="1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17" borderId="21" xfId="0" applyFont="1" applyFill="1" applyBorder="1" applyAlignment="1" applyProtection="1">
      <alignment horizontal="center" vertical="center" wrapText="1"/>
      <protection/>
    </xf>
    <xf numFmtId="0" fontId="26" fillId="17" borderId="12" xfId="0" applyFont="1" applyFill="1" applyBorder="1" applyAlignment="1" applyProtection="1">
      <alignment horizontal="left" vertical="center"/>
      <protection/>
    </xf>
    <xf numFmtId="0" fontId="26" fillId="17" borderId="24" xfId="0" applyFont="1" applyFill="1" applyBorder="1" applyAlignment="1" applyProtection="1">
      <alignment horizontal="left" vertical="center"/>
      <protection/>
    </xf>
    <xf numFmtId="0" fontId="26" fillId="17" borderId="15" xfId="0" applyFont="1" applyFill="1" applyBorder="1" applyAlignment="1" applyProtection="1">
      <alignment horizontal="left" vertical="center"/>
      <protection/>
    </xf>
    <xf numFmtId="0" fontId="2" fillId="17" borderId="13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4" fillId="17" borderId="13" xfId="0" applyFont="1" applyFill="1" applyBorder="1" applyAlignment="1" applyProtection="1">
      <alignment horizontal="left" vertical="top" wrapText="1"/>
      <protection/>
    </xf>
    <xf numFmtId="0" fontId="0" fillId="17" borderId="17" xfId="0" applyFill="1" applyBorder="1" applyAlignment="1" applyProtection="1">
      <alignment horizontal="left" vertical="top" wrapText="1"/>
      <protection/>
    </xf>
    <xf numFmtId="0" fontId="0" fillId="17" borderId="14" xfId="0" applyFill="1" applyBorder="1" applyAlignment="1" applyProtection="1">
      <alignment horizontal="left" vertical="top" wrapText="1"/>
      <protection/>
    </xf>
    <xf numFmtId="0" fontId="0" fillId="17" borderId="18" xfId="0" applyFill="1" applyBorder="1" applyAlignment="1" applyProtection="1">
      <alignment horizontal="left" vertical="top" wrapText="1"/>
      <protection/>
    </xf>
    <xf numFmtId="0" fontId="0" fillId="17" borderId="22" xfId="0" applyFill="1" applyBorder="1" applyAlignment="1" applyProtection="1">
      <alignment horizontal="left" vertical="top" wrapText="1"/>
      <protection/>
    </xf>
    <xf numFmtId="0" fontId="0" fillId="17" borderId="19" xfId="0" applyFill="1" applyBorder="1" applyAlignment="1" applyProtection="1">
      <alignment horizontal="left" vertical="top" wrapText="1"/>
      <protection/>
    </xf>
    <xf numFmtId="0" fontId="7" fillId="17" borderId="17" xfId="0" applyFont="1" applyFill="1" applyBorder="1" applyAlignment="1" applyProtection="1">
      <alignment horizontal="left" vertical="top" wrapText="1"/>
      <protection/>
    </xf>
    <xf numFmtId="0" fontId="7" fillId="17" borderId="22" xfId="0" applyFont="1" applyFill="1" applyBorder="1" applyAlignment="1" applyProtection="1">
      <alignment horizontal="left" vertical="top" wrapText="1"/>
      <protection/>
    </xf>
    <xf numFmtId="0" fontId="7" fillId="17" borderId="19" xfId="0" applyFont="1" applyFill="1" applyBorder="1" applyAlignment="1" applyProtection="1">
      <alignment horizontal="left" vertical="top" wrapText="1"/>
      <protection/>
    </xf>
    <xf numFmtId="0" fontId="12" fillId="17" borderId="13" xfId="0" applyFont="1" applyFill="1" applyBorder="1" applyAlignment="1" applyProtection="1">
      <alignment horizontal="left" vertical="top" wrapText="1"/>
      <protection/>
    </xf>
    <xf numFmtId="0" fontId="12" fillId="17" borderId="17" xfId="0" applyFont="1" applyFill="1" applyBorder="1" applyAlignment="1" applyProtection="1">
      <alignment horizontal="left" vertical="top" wrapText="1"/>
      <protection/>
    </xf>
    <xf numFmtId="0" fontId="12" fillId="17" borderId="14" xfId="0" applyFont="1" applyFill="1" applyBorder="1" applyAlignment="1" applyProtection="1">
      <alignment horizontal="left" vertical="top" wrapText="1"/>
      <protection/>
    </xf>
    <xf numFmtId="0" fontId="12" fillId="17" borderId="18" xfId="0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8" fillId="17" borderId="32" xfId="0" applyFont="1" applyFill="1" applyBorder="1" applyAlignment="1" applyProtection="1">
      <alignment vertical="center" wrapText="1"/>
      <protection/>
    </xf>
    <xf numFmtId="0" fontId="27" fillId="0" borderId="35" xfId="0" applyFont="1" applyBorder="1" applyAlignment="1" applyProtection="1">
      <alignment vertical="center" wrapText="1"/>
      <protection/>
    </xf>
    <xf numFmtId="0" fontId="12" fillId="17" borderId="60" xfId="0" applyFont="1" applyFill="1" applyBorder="1" applyAlignment="1">
      <alignment vertical="center" wrapText="1"/>
    </xf>
    <xf numFmtId="0" fontId="7" fillId="17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2" fillId="17" borderId="15" xfId="0" applyFont="1" applyFill="1" applyBorder="1" applyAlignment="1">
      <alignment vertical="center"/>
    </xf>
    <xf numFmtId="0" fontId="12" fillId="17" borderId="10" xfId="0" applyFont="1" applyFill="1" applyBorder="1" applyAlignment="1">
      <alignment vertical="center"/>
    </xf>
    <xf numFmtId="0" fontId="12" fillId="17" borderId="17" xfId="0" applyFont="1" applyFill="1" applyBorder="1" applyAlignment="1">
      <alignment vertical="center" wrapText="1"/>
    </xf>
    <xf numFmtId="0" fontId="7" fillId="17" borderId="11" xfId="0" applyFont="1" applyFill="1" applyBorder="1" applyAlignment="1">
      <alignment vertical="center" wrapText="1"/>
    </xf>
    <xf numFmtId="0" fontId="12" fillId="17" borderId="61" xfId="0" applyFont="1" applyFill="1" applyBorder="1" applyAlignment="1">
      <alignment vertical="center" wrapText="1"/>
    </xf>
    <xf numFmtId="0" fontId="12" fillId="17" borderId="35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2" fillId="17" borderId="63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12" fillId="17" borderId="38" xfId="0" applyFont="1" applyFill="1" applyBorder="1" applyAlignment="1">
      <alignment horizontal="center" vertical="center" wrapText="1"/>
    </xf>
    <xf numFmtId="0" fontId="12" fillId="17" borderId="26" xfId="0" applyFont="1" applyFill="1" applyBorder="1" applyAlignment="1">
      <alignment horizontal="center" vertical="center"/>
    </xf>
    <xf numFmtId="0" fontId="17" fillId="17" borderId="13" xfId="0" applyFont="1" applyFill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2" fillId="17" borderId="65" xfId="0" applyFont="1" applyFill="1" applyBorder="1" applyAlignment="1">
      <alignment horizontal="center" vertical="center" wrapText="1"/>
    </xf>
    <xf numFmtId="0" fontId="7" fillId="17" borderId="32" xfId="0" applyFont="1" applyFill="1" applyBorder="1" applyAlignment="1">
      <alignment horizontal="center" vertical="center" wrapText="1"/>
    </xf>
    <xf numFmtId="0" fontId="7" fillId="17" borderId="35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2" fillId="17" borderId="62" xfId="0" applyFont="1" applyFill="1" applyBorder="1" applyAlignment="1">
      <alignment vertical="center" wrapText="1"/>
    </xf>
    <xf numFmtId="0" fontId="12" fillId="17" borderId="19" xfId="0" applyFont="1" applyFill="1" applyBorder="1" applyAlignment="1">
      <alignment vertical="center"/>
    </xf>
    <xf numFmtId="0" fontId="12" fillId="17" borderId="21" xfId="0" applyFont="1" applyFill="1" applyBorder="1" applyAlignment="1">
      <alignment vertical="center"/>
    </xf>
    <xf numFmtId="0" fontId="12" fillId="17" borderId="23" xfId="0" applyFont="1" applyFill="1" applyBorder="1" applyAlignment="1">
      <alignment vertical="center"/>
    </xf>
    <xf numFmtId="0" fontId="12" fillId="17" borderId="66" xfId="0" applyFont="1" applyFill="1" applyBorder="1" applyAlignment="1">
      <alignment vertical="center" wrapText="1"/>
    </xf>
    <xf numFmtId="0" fontId="7" fillId="17" borderId="67" xfId="0" applyFont="1" applyFill="1" applyBorder="1" applyAlignment="1">
      <alignment vertical="center" wrapText="1"/>
    </xf>
    <xf numFmtId="0" fontId="7" fillId="17" borderId="68" xfId="0" applyFont="1" applyFill="1" applyBorder="1" applyAlignment="1">
      <alignment vertical="center" wrapText="1"/>
    </xf>
    <xf numFmtId="0" fontId="12" fillId="17" borderId="69" xfId="0" applyFont="1" applyFill="1" applyBorder="1" applyAlignment="1">
      <alignment vertical="center" wrapText="1"/>
    </xf>
    <xf numFmtId="0" fontId="7" fillId="17" borderId="0" xfId="0" applyFont="1" applyFill="1" applyBorder="1" applyAlignment="1">
      <alignment vertical="center" wrapText="1"/>
    </xf>
    <xf numFmtId="0" fontId="7" fillId="17" borderId="18" xfId="0" applyFont="1" applyFill="1" applyBorder="1" applyAlignment="1">
      <alignment vertical="center" wrapText="1"/>
    </xf>
    <xf numFmtId="0" fontId="7" fillId="17" borderId="70" xfId="0" applyFont="1" applyFill="1" applyBorder="1" applyAlignment="1">
      <alignment vertical="center" wrapText="1"/>
    </xf>
    <xf numFmtId="0" fontId="7" fillId="17" borderId="20" xfId="0" applyFont="1" applyFill="1" applyBorder="1" applyAlignment="1">
      <alignment vertical="center" wrapText="1"/>
    </xf>
    <xf numFmtId="0" fontId="7" fillId="17" borderId="19" xfId="0" applyFont="1" applyFill="1" applyBorder="1" applyAlignment="1">
      <alignment vertical="center" wrapText="1"/>
    </xf>
    <xf numFmtId="0" fontId="12" fillId="17" borderId="71" xfId="0" applyFont="1" applyFill="1" applyBorder="1" applyAlignment="1">
      <alignment horizontal="center" vertical="center" wrapText="1"/>
    </xf>
    <xf numFmtId="0" fontId="12" fillId="17" borderId="72" xfId="0" applyFont="1" applyFill="1" applyBorder="1" applyAlignment="1">
      <alignment horizontal="center" vertical="center" wrapText="1"/>
    </xf>
    <xf numFmtId="0" fontId="7" fillId="17" borderId="37" xfId="0" applyFont="1" applyFill="1" applyBorder="1" applyAlignment="1">
      <alignment horizontal="center" vertical="center" wrapText="1"/>
    </xf>
    <xf numFmtId="0" fontId="12" fillId="17" borderId="45" xfId="0" applyFont="1" applyFill="1" applyBorder="1" applyAlignment="1">
      <alignment horizontal="center" vertical="center" wrapText="1"/>
    </xf>
    <xf numFmtId="0" fontId="12" fillId="17" borderId="25" xfId="0" applyFont="1" applyFill="1" applyBorder="1" applyAlignment="1">
      <alignment horizontal="center" vertical="center" wrapText="1"/>
    </xf>
    <xf numFmtId="0" fontId="12" fillId="17" borderId="67" xfId="0" applyFont="1" applyFill="1" applyBorder="1" applyAlignment="1">
      <alignment horizontal="center" vertical="center" wrapText="1"/>
    </xf>
    <xf numFmtId="0" fontId="7" fillId="17" borderId="67" xfId="0" applyFont="1" applyFill="1" applyBorder="1" applyAlignment="1">
      <alignment horizontal="center" vertical="center" wrapText="1"/>
    </xf>
    <xf numFmtId="0" fontId="7" fillId="17" borderId="73" xfId="0" applyFont="1" applyFill="1" applyBorder="1" applyAlignment="1">
      <alignment horizontal="center" vertical="center" wrapText="1"/>
    </xf>
    <xf numFmtId="0" fontId="12" fillId="17" borderId="46" xfId="0" applyFont="1" applyFill="1" applyBorder="1" applyAlignment="1">
      <alignment horizontal="center" vertical="center" wrapText="1"/>
    </xf>
    <xf numFmtId="0" fontId="12" fillId="17" borderId="7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vertical="center" wrapText="1"/>
    </xf>
    <xf numFmtId="0" fontId="12" fillId="17" borderId="76" xfId="0" applyFont="1" applyFill="1" applyBorder="1" applyAlignment="1">
      <alignment vertical="center"/>
    </xf>
    <xf numFmtId="0" fontId="12" fillId="17" borderId="77" xfId="0" applyFont="1" applyFill="1" applyBorder="1" applyAlignment="1">
      <alignment vertical="center"/>
    </xf>
    <xf numFmtId="0" fontId="12" fillId="17" borderId="11" xfId="0" applyFont="1" applyFill="1" applyBorder="1" applyAlignment="1">
      <alignment vertical="center"/>
    </xf>
    <xf numFmtId="0" fontId="12" fillId="17" borderId="24" xfId="0" applyFont="1" applyFill="1" applyBorder="1" applyAlignment="1">
      <alignment vertical="center" wrapText="1"/>
    </xf>
    <xf numFmtId="0" fontId="12" fillId="17" borderId="15" xfId="0" applyFont="1" applyFill="1" applyBorder="1" applyAlignment="1">
      <alignment vertical="center" wrapText="1"/>
    </xf>
    <xf numFmtId="0" fontId="12" fillId="17" borderId="78" xfId="0" applyFont="1" applyFill="1" applyBorder="1" applyAlignment="1">
      <alignment vertical="center" wrapText="1"/>
    </xf>
    <xf numFmtId="0" fontId="7" fillId="17" borderId="45" xfId="0" applyFont="1" applyFill="1" applyBorder="1" applyAlignment="1">
      <alignment vertical="center" wrapText="1"/>
    </xf>
    <xf numFmtId="0" fontId="7" fillId="17" borderId="15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17" borderId="35" xfId="0" applyFont="1" applyFill="1" applyBorder="1" applyAlignment="1">
      <alignment vertical="center" wrapText="1"/>
    </xf>
    <xf numFmtId="0" fontId="12" fillId="17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 applyProtection="1">
      <alignment horizontal="left" vertical="top" wrapText="1"/>
      <protection locked="0"/>
    </xf>
    <xf numFmtId="0" fontId="12" fillId="17" borderId="12" xfId="0" applyFont="1" applyFill="1" applyBorder="1" applyAlignment="1">
      <alignment vertical="center" wrapText="1"/>
    </xf>
    <xf numFmtId="0" fontId="12" fillId="17" borderId="10" xfId="0" applyFont="1" applyFill="1" applyBorder="1" applyAlignment="1">
      <alignment vertical="center" wrapText="1"/>
    </xf>
    <xf numFmtId="0" fontId="7" fillId="17" borderId="10" xfId="0" applyFont="1" applyFill="1" applyBorder="1" applyAlignment="1">
      <alignment vertical="center" wrapText="1"/>
    </xf>
    <xf numFmtId="0" fontId="17" fillId="17" borderId="60" xfId="0" applyFont="1" applyFill="1" applyBorder="1" applyAlignment="1" applyProtection="1">
      <alignment horizontal="left" vertical="top" wrapText="1"/>
      <protection/>
    </xf>
    <xf numFmtId="0" fontId="0" fillId="0" borderId="62" xfId="0" applyBorder="1" applyAlignment="1">
      <alignment horizontal="left" vertical="top" wrapText="1"/>
    </xf>
    <xf numFmtId="0" fontId="12" fillId="17" borderId="11" xfId="0" applyFont="1" applyFill="1" applyBorder="1" applyAlignment="1">
      <alignment vertical="center" wrapText="1"/>
    </xf>
    <xf numFmtId="0" fontId="12" fillId="17" borderId="2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17" borderId="14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0" fillId="24" borderId="22" xfId="36" applyFill="1" applyBorder="1" applyAlignment="1" applyProtection="1">
      <alignment horizontal="center" vertical="center"/>
      <protection locked="0"/>
    </xf>
    <xf numFmtId="0" fontId="4" fillId="24" borderId="2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2" fillId="24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24" borderId="50" xfId="0" applyFont="1" applyFill="1" applyBorder="1" applyAlignment="1" applyProtection="1">
      <alignment horizontal="left" vertical="top" wrapText="1"/>
      <protection locked="0"/>
    </xf>
    <xf numFmtId="0" fontId="4" fillId="24" borderId="48" xfId="0" applyFont="1" applyFill="1" applyBorder="1" applyAlignment="1" applyProtection="1">
      <alignment horizontal="left" vertical="top" wrapText="1"/>
      <protection locked="0"/>
    </xf>
    <xf numFmtId="0" fontId="0" fillId="24" borderId="48" xfId="0" applyFill="1" applyBorder="1" applyAlignment="1" applyProtection="1">
      <alignment horizontal="left" vertical="top" wrapText="1"/>
      <protection locked="0"/>
    </xf>
    <xf numFmtId="0" fontId="0" fillId="24" borderId="49" xfId="0" applyFill="1" applyBorder="1" applyAlignment="1" applyProtection="1">
      <alignment horizontal="left" vertical="top" wrapText="1"/>
      <protection locked="0"/>
    </xf>
    <xf numFmtId="0" fontId="0" fillId="17" borderId="17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 applyProtection="1">
      <alignment horizontal="center" vertical="center"/>
      <protection locked="0"/>
    </xf>
    <xf numFmtId="3" fontId="4" fillId="24" borderId="22" xfId="0" applyNumberFormat="1" applyFont="1" applyFill="1" applyBorder="1" applyAlignment="1" applyProtection="1">
      <alignment horizontal="left"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0" fontId="4" fillId="17" borderId="11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 applyProtection="1">
      <alignment horizontal="center" vertical="center"/>
      <protection locked="0"/>
    </xf>
    <xf numFmtId="0" fontId="12" fillId="17" borderId="22" xfId="0" applyFont="1" applyFill="1" applyBorder="1" applyAlignment="1" applyProtection="1">
      <alignment horizontal="center" vertical="center"/>
      <protection/>
    </xf>
    <xf numFmtId="0" fontId="9" fillId="17" borderId="19" xfId="0" applyFont="1" applyFill="1" applyBorder="1" applyAlignment="1">
      <alignment horizontal="center" vertical="center"/>
    </xf>
    <xf numFmtId="0" fontId="12" fillId="17" borderId="19" xfId="0" applyFont="1" applyFill="1" applyBorder="1" applyAlignment="1" applyProtection="1">
      <alignment horizontal="center" vertical="center"/>
      <protection/>
    </xf>
    <xf numFmtId="0" fontId="9" fillId="17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0" applyNumberFormat="1" applyFont="1" applyBorder="1" applyAlignment="1" applyProtection="1">
      <alignment horizontal="center" vertical="center" wrapText="1"/>
      <protection locked="0"/>
    </xf>
    <xf numFmtId="0" fontId="9" fillId="17" borderId="11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 applyProtection="1">
      <alignment horizontal="left" vertical="center"/>
      <protection/>
    </xf>
    <xf numFmtId="0" fontId="2" fillId="17" borderId="24" xfId="0" applyFont="1" applyFill="1" applyBorder="1" applyAlignment="1" applyProtection="1">
      <alignment horizontal="left" vertical="center"/>
      <protection/>
    </xf>
    <xf numFmtId="1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5" xfId="0" applyNumberForma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 wrapText="1"/>
    </xf>
    <xf numFmtId="1" fontId="4" fillId="17" borderId="10" xfId="0" applyNumberFormat="1" applyFont="1" applyFill="1" applyBorder="1" applyAlignment="1" applyProtection="1">
      <alignment horizontal="center" vertical="center" wrapText="1"/>
      <protection/>
    </xf>
    <xf numFmtId="1" fontId="4" fillId="17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26" fillId="17" borderId="12" xfId="0" applyFont="1" applyFill="1" applyBorder="1" applyAlignment="1" applyProtection="1">
      <alignment horizontal="center" vertical="center"/>
      <protection/>
    </xf>
    <xf numFmtId="0" fontId="26" fillId="17" borderId="15" xfId="0" applyFont="1" applyFill="1" applyBorder="1" applyAlignment="1" applyProtection="1">
      <alignment horizontal="center" vertical="center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0" fontId="12" fillId="17" borderId="12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17" borderId="11" xfId="0" applyFont="1" applyFill="1" applyBorder="1" applyAlignment="1" applyProtection="1">
      <alignment horizontal="center" vertical="center" wrapText="1"/>
      <protection/>
    </xf>
    <xf numFmtId="0" fontId="26" fillId="17" borderId="29" xfId="0" applyFont="1" applyFill="1" applyBorder="1" applyAlignment="1" applyProtection="1">
      <alignment horizontal="center" vertical="center" wrapText="1"/>
      <protection/>
    </xf>
    <xf numFmtId="0" fontId="26" fillId="17" borderId="21" xfId="0" applyFont="1" applyFill="1" applyBorder="1" applyAlignment="1" applyProtection="1">
      <alignment horizontal="center" vertical="center" wrapText="1"/>
      <protection/>
    </xf>
    <xf numFmtId="0" fontId="0" fillId="17" borderId="29" xfId="0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26" fillId="17" borderId="1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26" fillId="17" borderId="12" xfId="0" applyFont="1" applyFill="1" applyBorder="1" applyAlignment="1" applyProtection="1">
      <alignment horizontal="center" vertical="center" wrapText="1"/>
      <protection/>
    </xf>
    <xf numFmtId="0" fontId="26" fillId="17" borderId="24" xfId="0" applyFont="1" applyFill="1" applyBorder="1" applyAlignment="1" applyProtection="1">
      <alignment horizontal="center" vertical="center" wrapText="1"/>
      <protection/>
    </xf>
    <xf numFmtId="0" fontId="26" fillId="17" borderId="15" xfId="0" applyFont="1" applyFill="1" applyBorder="1" applyAlignment="1" applyProtection="1">
      <alignment horizontal="center" vertical="center" wrapText="1"/>
      <protection/>
    </xf>
    <xf numFmtId="0" fontId="26" fillId="17" borderId="13" xfId="0" applyFont="1" applyFill="1" applyBorder="1" applyAlignment="1" applyProtection="1">
      <alignment horizontal="center" vertical="center" wrapText="1"/>
      <protection/>
    </xf>
    <xf numFmtId="0" fontId="26" fillId="17" borderId="16" xfId="0" applyFont="1" applyFill="1" applyBorder="1" applyAlignment="1" applyProtection="1">
      <alignment horizontal="center" vertical="center" wrapText="1"/>
      <protection/>
    </xf>
    <xf numFmtId="0" fontId="26" fillId="17" borderId="14" xfId="0" applyFont="1" applyFill="1" applyBorder="1" applyAlignment="1" applyProtection="1">
      <alignment horizontal="center" vertical="center" wrapText="1"/>
      <protection/>
    </xf>
    <xf numFmtId="0" fontId="26" fillId="17" borderId="0" xfId="0" applyFont="1" applyFill="1" applyBorder="1" applyAlignment="1" applyProtection="1">
      <alignment horizontal="center" vertical="center" wrapText="1"/>
      <protection/>
    </xf>
    <xf numFmtId="0" fontId="26" fillId="17" borderId="22" xfId="0" applyFont="1" applyFill="1" applyBorder="1" applyAlignment="1" applyProtection="1">
      <alignment horizontal="center" vertical="center" wrapText="1"/>
      <protection/>
    </xf>
    <xf numFmtId="0" fontId="26" fillId="17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12" fillId="17" borderId="24" xfId="0" applyFont="1" applyFill="1" applyBorder="1" applyAlignment="1" applyProtection="1">
      <alignment horizontal="center" vertical="center" wrapText="1"/>
      <protection/>
    </xf>
    <xf numFmtId="0" fontId="9" fillId="17" borderId="24" xfId="0" applyFont="1" applyFill="1" applyBorder="1" applyAlignment="1">
      <alignment horizontal="center" vertical="center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4" fillId="17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4" fillId="17" borderId="14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4" fillId="17" borderId="22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1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showGridLines="0" zoomScale="90" zoomScaleNormal="90" zoomScalePageLayoutView="0" workbookViewId="0" topLeftCell="A31">
      <selection activeCell="M10" sqref="M10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5.25390625" style="12" customWidth="1"/>
    <col min="7" max="7" width="9.625" style="12" customWidth="1"/>
    <col min="8" max="8" width="7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ht="9.75" customHeight="1" thickBot="1"/>
    <row r="2" spans="2:13" ht="15.75" thickBot="1" thickTop="1">
      <c r="B2" s="1" t="s">
        <v>0</v>
      </c>
      <c r="C2" s="13"/>
      <c r="D2" s="13"/>
      <c r="E2" s="14"/>
      <c r="F2" s="14"/>
      <c r="G2" s="14"/>
      <c r="H2" s="14"/>
      <c r="I2" s="354" t="s">
        <v>22</v>
      </c>
      <c r="J2" s="342"/>
      <c r="K2" s="96"/>
      <c r="L2" s="96"/>
      <c r="M2" s="96"/>
    </row>
    <row r="3" spans="2:13" ht="13.5" thickTop="1">
      <c r="B3" s="1" t="s">
        <v>1</v>
      </c>
      <c r="C3" s="13"/>
      <c r="D3" s="13"/>
      <c r="E3" s="14"/>
      <c r="F3" s="14"/>
      <c r="G3" s="14"/>
      <c r="H3" s="15"/>
      <c r="I3" s="15"/>
      <c r="J3" s="15"/>
      <c r="K3" s="15"/>
      <c r="L3" s="15"/>
      <c r="M3" s="15"/>
    </row>
    <row r="4" spans="2:13" ht="13.5" thickBot="1">
      <c r="B4" s="262" t="s">
        <v>409</v>
      </c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ht="13.5" thickTop="1">
      <c r="B5" s="1" t="s">
        <v>401</v>
      </c>
      <c r="C5" s="13"/>
      <c r="D5" s="13"/>
      <c r="E5" s="14"/>
      <c r="F5" s="14"/>
      <c r="G5" s="14"/>
      <c r="H5" s="14"/>
      <c r="I5" s="352" t="s">
        <v>4</v>
      </c>
      <c r="J5" s="353"/>
      <c r="K5" s="16"/>
      <c r="L5" s="16"/>
      <c r="M5" s="16"/>
    </row>
    <row r="6" spans="2:13" ht="13.5" thickBot="1">
      <c r="B6" s="1"/>
      <c r="C6" s="13"/>
      <c r="D6" s="13"/>
      <c r="E6" s="14"/>
      <c r="F6" s="14"/>
      <c r="G6" s="14"/>
      <c r="H6" s="16"/>
      <c r="I6" s="350" t="s">
        <v>483</v>
      </c>
      <c r="J6" s="351"/>
      <c r="K6" s="102"/>
      <c r="L6" s="102"/>
      <c r="M6" s="102"/>
    </row>
    <row r="7" spans="2:13" ht="13.5" thickTop="1">
      <c r="B7" s="13"/>
      <c r="C7" s="13"/>
      <c r="D7" s="13"/>
      <c r="E7" s="14"/>
      <c r="F7" s="14"/>
      <c r="G7" s="14"/>
      <c r="H7" s="14"/>
      <c r="I7" s="14"/>
      <c r="J7" s="13"/>
      <c r="K7" s="13"/>
      <c r="L7" s="13"/>
      <c r="M7" s="13"/>
    </row>
    <row r="8" spans="2:13" ht="12.75">
      <c r="B8" s="9" t="s">
        <v>378</v>
      </c>
      <c r="C8" s="13"/>
      <c r="D8" s="13"/>
      <c r="E8" s="14"/>
      <c r="F8" s="14"/>
      <c r="G8" s="17"/>
      <c r="H8" s="730" t="s">
        <v>484</v>
      </c>
      <c r="I8" s="731"/>
      <c r="J8" s="731"/>
      <c r="K8" s="103"/>
      <c r="L8" s="103"/>
      <c r="M8" s="103"/>
    </row>
    <row r="9" spans="2:13" ht="12.75">
      <c r="B9" s="9" t="s">
        <v>402</v>
      </c>
      <c r="C9" s="13"/>
      <c r="D9" s="13"/>
      <c r="E9" s="14"/>
      <c r="F9" s="14"/>
      <c r="G9" s="14"/>
      <c r="H9" s="14"/>
      <c r="I9" s="14"/>
      <c r="J9" s="13"/>
      <c r="K9" s="13"/>
      <c r="L9" s="13"/>
      <c r="M9" s="13"/>
    </row>
    <row r="10" spans="2:13" ht="12.75">
      <c r="B10" s="9"/>
      <c r="C10" s="13"/>
      <c r="D10" s="13"/>
      <c r="E10" s="14"/>
      <c r="F10" s="14"/>
      <c r="G10" s="14"/>
      <c r="H10" s="14"/>
      <c r="I10" s="14"/>
      <c r="J10" s="13"/>
      <c r="K10" s="13"/>
      <c r="L10" s="13"/>
      <c r="M10" s="13"/>
    </row>
    <row r="11" spans="2:13" ht="12.75">
      <c r="B11" s="13"/>
      <c r="C11" s="13"/>
      <c r="D11" s="13"/>
      <c r="E11" s="14"/>
      <c r="F11" s="14"/>
      <c r="G11" s="14"/>
      <c r="H11" s="14"/>
      <c r="I11" s="14"/>
      <c r="J11" s="13"/>
      <c r="K11" s="13"/>
      <c r="L11" s="13"/>
      <c r="M11" s="13"/>
    </row>
    <row r="12" spans="2:13" ht="12.75">
      <c r="B12" s="9" t="s">
        <v>263</v>
      </c>
      <c r="C12" s="13"/>
      <c r="D12" s="13"/>
      <c r="E12" s="14"/>
      <c r="F12" s="14"/>
      <c r="G12" s="14"/>
      <c r="H12" s="14"/>
      <c r="I12" s="14"/>
      <c r="J12" s="13"/>
      <c r="K12" s="13"/>
      <c r="L12" s="13"/>
      <c r="M12" s="13"/>
    </row>
    <row r="13" spans="2:13" ht="12.75">
      <c r="B13" s="9" t="s">
        <v>2</v>
      </c>
      <c r="C13" s="13"/>
      <c r="D13" s="13"/>
      <c r="E13" s="14"/>
      <c r="F13" s="14"/>
      <c r="G13" s="14"/>
      <c r="H13" s="14"/>
      <c r="I13" s="14"/>
      <c r="J13" s="13"/>
      <c r="K13" s="13"/>
      <c r="L13" s="13"/>
      <c r="M13" s="13"/>
    </row>
    <row r="14" spans="2:13" ht="12.75">
      <c r="B14" s="9" t="s">
        <v>3</v>
      </c>
      <c r="C14" s="13"/>
      <c r="D14" s="13"/>
      <c r="E14" s="14"/>
      <c r="F14" s="14"/>
      <c r="G14" s="14"/>
      <c r="H14" s="14"/>
      <c r="I14" s="14"/>
      <c r="J14" s="13"/>
      <c r="K14" s="13"/>
      <c r="L14" s="13"/>
      <c r="M14" s="13"/>
    </row>
    <row r="15" spans="2:13" ht="12.75">
      <c r="B15" s="9" t="s">
        <v>319</v>
      </c>
      <c r="C15" s="13"/>
      <c r="D15" s="13"/>
      <c r="E15" s="14"/>
      <c r="F15" s="14"/>
      <c r="G15" s="14"/>
      <c r="H15" s="14"/>
      <c r="I15" s="14"/>
      <c r="J15" s="13"/>
      <c r="K15" s="13"/>
      <c r="L15" s="13"/>
      <c r="M15" s="13"/>
    </row>
    <row r="16" spans="2:13" ht="12.75">
      <c r="B16" s="9" t="s">
        <v>320</v>
      </c>
      <c r="C16" s="13"/>
      <c r="D16" s="13"/>
      <c r="E16" s="14"/>
      <c r="F16" s="14"/>
      <c r="G16" s="14"/>
      <c r="H16" s="14"/>
      <c r="I16" s="14"/>
      <c r="J16" s="13"/>
      <c r="K16" s="13"/>
      <c r="L16" s="13"/>
      <c r="M16" s="13"/>
    </row>
    <row r="17" spans="2:13" ht="44.25" customHeight="1">
      <c r="B17" s="13"/>
      <c r="C17" s="13"/>
      <c r="D17" s="13"/>
      <c r="E17" s="14"/>
      <c r="F17" s="14"/>
      <c r="G17" s="14"/>
      <c r="H17" s="14"/>
      <c r="I17" s="14"/>
      <c r="J17" s="13"/>
      <c r="K17" s="13"/>
      <c r="L17" s="13"/>
      <c r="M17" s="13"/>
    </row>
    <row r="18" spans="2:15" ht="16.5">
      <c r="B18" s="334" t="s">
        <v>9</v>
      </c>
      <c r="C18" s="335"/>
      <c r="D18" s="335"/>
      <c r="E18" s="335"/>
      <c r="F18" s="335"/>
      <c r="G18" s="335"/>
      <c r="H18" s="335"/>
      <c r="I18" s="335"/>
      <c r="J18" s="335"/>
      <c r="K18" s="18"/>
      <c r="L18" s="18"/>
      <c r="M18" s="18"/>
      <c r="N18" s="19"/>
      <c r="O18" s="19"/>
    </row>
    <row r="19" spans="2:14" ht="16.5">
      <c r="B19" s="334" t="s">
        <v>403</v>
      </c>
      <c r="C19" s="335"/>
      <c r="D19" s="335"/>
      <c r="E19" s="335"/>
      <c r="F19" s="335"/>
      <c r="G19" s="335"/>
      <c r="H19" s="335"/>
      <c r="I19" s="335"/>
      <c r="J19" s="335"/>
      <c r="K19" s="20"/>
      <c r="L19" s="20"/>
      <c r="M19" s="20"/>
      <c r="N19" s="19"/>
    </row>
    <row r="20" spans="2:14" ht="16.5">
      <c r="B20" s="334"/>
      <c r="C20" s="335"/>
      <c r="D20" s="335"/>
      <c r="E20" s="335"/>
      <c r="F20" s="335"/>
      <c r="G20" s="335"/>
      <c r="H20" s="335"/>
      <c r="I20" s="335"/>
      <c r="J20" s="335"/>
      <c r="K20" s="20"/>
      <c r="L20" s="99"/>
      <c r="M20" s="99"/>
      <c r="N20" s="19"/>
    </row>
    <row r="21" spans="2:13" ht="16.5">
      <c r="B21" s="32"/>
      <c r="C21" s="36"/>
      <c r="D21" s="36"/>
      <c r="E21" s="36"/>
      <c r="F21" s="37" t="s">
        <v>137</v>
      </c>
      <c r="G21" s="40">
        <v>2009</v>
      </c>
      <c r="H21" s="36"/>
      <c r="I21" s="36"/>
      <c r="J21" s="36"/>
      <c r="K21" s="36"/>
      <c r="L21" s="100"/>
      <c r="M21" s="100"/>
    </row>
    <row r="22" spans="2:13" s="21" customFormat="1" ht="20.25" customHeight="1">
      <c r="B22" s="250" t="s">
        <v>347</v>
      </c>
      <c r="C22" s="13"/>
      <c r="D22" s="13"/>
      <c r="E22" s="14"/>
      <c r="F22" s="14"/>
      <c r="G22" s="14"/>
      <c r="H22" s="14"/>
      <c r="I22" s="14"/>
      <c r="J22" s="13"/>
      <c r="K22" s="13"/>
      <c r="L22" s="104"/>
      <c r="M22" s="108" t="s">
        <v>230</v>
      </c>
    </row>
    <row r="23" spans="2:13" ht="36">
      <c r="B23" s="333"/>
      <c r="C23" s="333"/>
      <c r="D23" s="333"/>
      <c r="E23" s="5" t="s">
        <v>7</v>
      </c>
      <c r="F23" s="5" t="s">
        <v>10</v>
      </c>
      <c r="G23" s="338" t="s">
        <v>329</v>
      </c>
      <c r="H23" s="339"/>
      <c r="I23" s="5" t="s">
        <v>11</v>
      </c>
      <c r="J23" s="5" t="s">
        <v>138</v>
      </c>
      <c r="K23" s="80"/>
      <c r="L23" s="109" t="str">
        <f>IF(J25&lt;=I25,"ok","chyba")</f>
        <v>ok</v>
      </c>
      <c r="M23" s="110" t="s">
        <v>231</v>
      </c>
    </row>
    <row r="24" spans="2:13" ht="29.25" customHeight="1">
      <c r="B24" s="347" t="s">
        <v>5</v>
      </c>
      <c r="C24" s="347"/>
      <c r="D24" s="347"/>
      <c r="E24" s="8" t="s">
        <v>6</v>
      </c>
      <c r="F24" s="8">
        <v>1</v>
      </c>
      <c r="G24" s="371">
        <v>2</v>
      </c>
      <c r="H24" s="340"/>
      <c r="I24" s="8">
        <v>3</v>
      </c>
      <c r="J24" s="8">
        <v>4</v>
      </c>
      <c r="K24" s="50"/>
      <c r="L24" s="109" t="str">
        <f>IF(J26&lt;=I26,"ok","chyba")</f>
        <v>ok</v>
      </c>
      <c r="M24" s="110" t="s">
        <v>298</v>
      </c>
    </row>
    <row r="25" spans="2:13" ht="24" customHeight="1">
      <c r="B25" s="343" t="s">
        <v>12</v>
      </c>
      <c r="C25" s="344"/>
      <c r="D25" s="345"/>
      <c r="E25" s="8">
        <v>71</v>
      </c>
      <c r="F25" s="2">
        <v>559457</v>
      </c>
      <c r="G25" s="341">
        <v>48258</v>
      </c>
      <c r="H25" s="337"/>
      <c r="I25" s="2">
        <v>582203</v>
      </c>
      <c r="J25" s="2">
        <v>268058</v>
      </c>
      <c r="K25" s="107"/>
      <c r="L25" s="113" t="str">
        <f>IF(I26=SUM(F26:H26),"ok ","chyba")</f>
        <v>ok </v>
      </c>
      <c r="M25" s="110" t="s">
        <v>415</v>
      </c>
    </row>
    <row r="26" spans="2:13" ht="24.75" customHeight="1">
      <c r="B26" s="343" t="s">
        <v>13</v>
      </c>
      <c r="C26" s="344"/>
      <c r="D26" s="345"/>
      <c r="E26" s="8">
        <v>72</v>
      </c>
      <c r="F26" s="201">
        <v>9475</v>
      </c>
      <c r="G26" s="331">
        <v>28748</v>
      </c>
      <c r="H26" s="332"/>
      <c r="I26" s="202">
        <v>38223</v>
      </c>
      <c r="J26" s="201">
        <v>8854</v>
      </c>
      <c r="K26" s="107"/>
      <c r="L26" s="365" t="s">
        <v>416</v>
      </c>
      <c r="M26" s="361"/>
    </row>
    <row r="27" spans="2:13" ht="47.25" customHeight="1">
      <c r="B27" s="250" t="s">
        <v>438</v>
      </c>
      <c r="C27" s="22"/>
      <c r="D27" s="22"/>
      <c r="E27" s="22"/>
      <c r="F27" s="22"/>
      <c r="G27" s="22"/>
      <c r="H27" s="22"/>
      <c r="I27" s="22"/>
      <c r="J27" s="22"/>
      <c r="K27" s="22"/>
      <c r="L27" s="105"/>
      <c r="M27" s="106"/>
    </row>
    <row r="28" spans="2:13" ht="24">
      <c r="B28" s="371"/>
      <c r="C28" s="325"/>
      <c r="D28" s="325"/>
      <c r="E28" s="325"/>
      <c r="F28" s="325"/>
      <c r="G28" s="326"/>
      <c r="H28" s="5" t="s">
        <v>7</v>
      </c>
      <c r="I28" s="5" t="s">
        <v>14</v>
      </c>
      <c r="J28" s="5" t="s">
        <v>323</v>
      </c>
      <c r="K28" s="80"/>
      <c r="L28" s="105"/>
      <c r="M28" s="106"/>
    </row>
    <row r="29" spans="2:13" ht="24.75" customHeight="1">
      <c r="B29" s="25" t="s">
        <v>5</v>
      </c>
      <c r="C29" s="371" t="s">
        <v>6</v>
      </c>
      <c r="D29" s="363"/>
      <c r="E29" s="363"/>
      <c r="F29" s="363"/>
      <c r="G29" s="364"/>
      <c r="H29" s="8" t="s">
        <v>15</v>
      </c>
      <c r="I29" s="8">
        <v>1</v>
      </c>
      <c r="J29" s="8">
        <v>2</v>
      </c>
      <c r="K29" s="50"/>
      <c r="L29" s="109" t="str">
        <f aca="true" t="shared" si="0" ref="L29:L34">IF(J30&lt;=I30,"ok","chyba")</f>
        <v>ok</v>
      </c>
      <c r="M29" s="110" t="s">
        <v>232</v>
      </c>
    </row>
    <row r="30" spans="2:13" ht="26.25" customHeight="1">
      <c r="B30" s="362" t="s">
        <v>21</v>
      </c>
      <c r="C30" s="358" t="s">
        <v>321</v>
      </c>
      <c r="D30" s="375"/>
      <c r="E30" s="375"/>
      <c r="F30" s="375"/>
      <c r="G30" s="376"/>
      <c r="H30" s="7">
        <v>73</v>
      </c>
      <c r="I30" s="2">
        <v>449</v>
      </c>
      <c r="J30" s="2">
        <v>448</v>
      </c>
      <c r="K30" s="107"/>
      <c r="L30" s="109" t="str">
        <f t="shared" si="0"/>
        <v>ok</v>
      </c>
      <c r="M30" s="110" t="s">
        <v>233</v>
      </c>
    </row>
    <row r="31" spans="2:13" ht="25.5" customHeight="1">
      <c r="B31" s="348"/>
      <c r="C31" s="355" t="s">
        <v>152</v>
      </c>
      <c r="D31" s="356"/>
      <c r="E31" s="356"/>
      <c r="F31" s="356"/>
      <c r="G31" s="357"/>
      <c r="H31" s="7" t="s">
        <v>153</v>
      </c>
      <c r="I31" s="2">
        <v>543</v>
      </c>
      <c r="J31" s="2">
        <v>533</v>
      </c>
      <c r="K31" s="107"/>
      <c r="L31" s="109" t="str">
        <f t="shared" si="0"/>
        <v>ok</v>
      </c>
      <c r="M31" s="110" t="s">
        <v>234</v>
      </c>
    </row>
    <row r="32" spans="2:13" ht="26.25" customHeight="1">
      <c r="B32" s="349"/>
      <c r="C32" s="355" t="s">
        <v>437</v>
      </c>
      <c r="D32" s="329"/>
      <c r="E32" s="329"/>
      <c r="F32" s="329"/>
      <c r="G32" s="330"/>
      <c r="H32" s="7">
        <v>74</v>
      </c>
      <c r="I32" s="2">
        <v>1301</v>
      </c>
      <c r="J32" s="2">
        <v>1093</v>
      </c>
      <c r="K32" s="107"/>
      <c r="L32" s="109" t="str">
        <f t="shared" si="0"/>
        <v>ok</v>
      </c>
      <c r="M32" s="110" t="s">
        <v>235</v>
      </c>
    </row>
    <row r="33" spans="2:13" ht="25.5" customHeight="1">
      <c r="B33" s="349"/>
      <c r="C33" s="358" t="s">
        <v>322</v>
      </c>
      <c r="D33" s="375"/>
      <c r="E33" s="375"/>
      <c r="F33" s="375"/>
      <c r="G33" s="376"/>
      <c r="H33" s="7">
        <v>77</v>
      </c>
      <c r="I33" s="2">
        <v>338</v>
      </c>
      <c r="J33" s="2">
        <v>333</v>
      </c>
      <c r="K33" s="107"/>
      <c r="L33" s="109" t="str">
        <f t="shared" si="0"/>
        <v>ok</v>
      </c>
      <c r="M33" s="110" t="s">
        <v>236</v>
      </c>
    </row>
    <row r="34" spans="2:13" ht="27" customHeight="1">
      <c r="B34" s="358" t="s">
        <v>434</v>
      </c>
      <c r="C34" s="375"/>
      <c r="D34" s="375"/>
      <c r="E34" s="375"/>
      <c r="F34" s="375"/>
      <c r="G34" s="376"/>
      <c r="H34" s="7">
        <v>78</v>
      </c>
      <c r="I34" s="2">
        <v>517</v>
      </c>
      <c r="J34" s="2">
        <v>444</v>
      </c>
      <c r="K34" s="107"/>
      <c r="L34" s="109" t="str">
        <f t="shared" si="0"/>
        <v>ok</v>
      </c>
      <c r="M34" s="110" t="s">
        <v>237</v>
      </c>
    </row>
    <row r="35" spans="2:13" ht="24.75" customHeight="1">
      <c r="B35" s="358" t="s">
        <v>435</v>
      </c>
      <c r="C35" s="359"/>
      <c r="D35" s="359"/>
      <c r="E35" s="359"/>
      <c r="F35" s="359"/>
      <c r="G35" s="346"/>
      <c r="H35" s="7" t="s">
        <v>436</v>
      </c>
      <c r="I35" s="2">
        <v>86</v>
      </c>
      <c r="J35" s="2">
        <v>72</v>
      </c>
      <c r="K35" s="107"/>
      <c r="L35" s="107"/>
      <c r="M35" s="107"/>
    </row>
    <row r="36" spans="2:13" ht="53.25" customHeight="1">
      <c r="B36" s="22" t="s">
        <v>16</v>
      </c>
      <c r="C36" s="22"/>
      <c r="D36" s="22"/>
      <c r="E36" s="22"/>
      <c r="F36" s="22"/>
      <c r="G36" s="22"/>
      <c r="H36" s="22"/>
      <c r="I36" s="22"/>
      <c r="J36" s="22"/>
      <c r="K36" s="22"/>
      <c r="L36" s="101"/>
      <c r="M36" s="101"/>
    </row>
    <row r="37" spans="2:13" ht="25.5" customHeight="1">
      <c r="B37" s="29"/>
      <c r="C37" s="362" t="s">
        <v>7</v>
      </c>
      <c r="D37" s="374" t="s">
        <v>24</v>
      </c>
      <c r="E37" s="366"/>
      <c r="F37" s="371" t="s">
        <v>89</v>
      </c>
      <c r="G37" s="363"/>
      <c r="H37" s="363"/>
      <c r="I37" s="363"/>
      <c r="J37" s="364"/>
      <c r="K37" s="97"/>
      <c r="L37" s="111" t="str">
        <f>IF(J40&lt;=I40,"ok","chyba")</f>
        <v>ok</v>
      </c>
      <c r="M37" s="112" t="s">
        <v>238</v>
      </c>
    </row>
    <row r="38" spans="2:13" ht="28.5" customHeight="1">
      <c r="B38" s="30"/>
      <c r="C38" s="360"/>
      <c r="D38" s="367"/>
      <c r="E38" s="368"/>
      <c r="F38" s="8" t="s">
        <v>19</v>
      </c>
      <c r="G38" s="371" t="s">
        <v>17</v>
      </c>
      <c r="H38" s="372"/>
      <c r="I38" s="35" t="s">
        <v>18</v>
      </c>
      <c r="J38" s="8" t="s">
        <v>17</v>
      </c>
      <c r="K38" s="50"/>
      <c r="L38" s="111" t="str">
        <f>IF(G40&lt;=F40,"ok","chyba")</f>
        <v>ok</v>
      </c>
      <c r="M38" s="112" t="s">
        <v>239</v>
      </c>
    </row>
    <row r="39" spans="2:13" ht="27" customHeight="1">
      <c r="B39" s="31" t="s">
        <v>5</v>
      </c>
      <c r="C39" s="23" t="s">
        <v>6</v>
      </c>
      <c r="D39" s="371">
        <v>1</v>
      </c>
      <c r="E39" s="364"/>
      <c r="F39" s="8">
        <v>2</v>
      </c>
      <c r="G39" s="371">
        <v>3</v>
      </c>
      <c r="H39" s="372"/>
      <c r="I39" s="35">
        <v>4</v>
      </c>
      <c r="J39" s="8">
        <v>5</v>
      </c>
      <c r="K39" s="50"/>
      <c r="L39" s="113" t="str">
        <f>IF(D40=SUM(F40,I40),"ok ","chyba")</f>
        <v>ok </v>
      </c>
      <c r="M39" s="112" t="s">
        <v>240</v>
      </c>
    </row>
    <row r="40" spans="2:13" ht="39.75" customHeight="1">
      <c r="B40" s="24" t="s">
        <v>264</v>
      </c>
      <c r="C40" s="8">
        <v>79</v>
      </c>
      <c r="D40" s="369">
        <v>46739</v>
      </c>
      <c r="E40" s="370"/>
      <c r="F40" s="3">
        <v>18270</v>
      </c>
      <c r="G40" s="369">
        <v>5692</v>
      </c>
      <c r="H40" s="373"/>
      <c r="I40" s="54">
        <v>28469</v>
      </c>
      <c r="J40" s="3">
        <v>7272</v>
      </c>
      <c r="K40" s="50"/>
      <c r="L40" s="50"/>
      <c r="M40" s="50"/>
    </row>
    <row r="41" spans="2:13" ht="39" customHeight="1" thickBot="1">
      <c r="B41" s="147" t="s">
        <v>270</v>
      </c>
      <c r="C41" s="50"/>
      <c r="D41" s="81"/>
      <c r="E41" s="98"/>
      <c r="F41" s="81"/>
      <c r="G41" s="81"/>
      <c r="H41" s="81"/>
      <c r="I41" s="81"/>
      <c r="J41" s="81"/>
      <c r="K41" s="50"/>
      <c r="L41" s="50"/>
      <c r="M41" s="50"/>
    </row>
    <row r="42" spans="2:13" ht="56.25" customHeight="1" thickBot="1">
      <c r="B42" s="336"/>
      <c r="C42" s="327"/>
      <c r="D42" s="327"/>
      <c r="E42" s="327"/>
      <c r="F42" s="327"/>
      <c r="G42" s="327"/>
      <c r="H42" s="327"/>
      <c r="I42" s="327"/>
      <c r="J42" s="328"/>
      <c r="K42" s="50"/>
      <c r="L42" s="50"/>
      <c r="M42" s="50"/>
    </row>
    <row r="43" spans="2:13" ht="13.5" customHeight="1">
      <c r="B43" s="79"/>
      <c r="C43" s="50"/>
      <c r="D43" s="81"/>
      <c r="E43" s="98"/>
      <c r="F43" s="81"/>
      <c r="G43" s="81"/>
      <c r="H43" s="81"/>
      <c r="I43" s="81"/>
      <c r="J43" s="81"/>
      <c r="K43" s="50"/>
      <c r="L43" s="50"/>
      <c r="M43" s="50"/>
    </row>
    <row r="44" ht="9.75" customHeight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/>
    <row r="62" ht="12.75"/>
  </sheetData>
  <sheetProtection/>
  <mergeCells count="34">
    <mergeCell ref="B42:J42"/>
    <mergeCell ref="B26:D26"/>
    <mergeCell ref="C32:G32"/>
    <mergeCell ref="G26:H26"/>
    <mergeCell ref="B28:G28"/>
    <mergeCell ref="C29:G29"/>
    <mergeCell ref="C30:G30"/>
    <mergeCell ref="D39:E39"/>
    <mergeCell ref="C33:G33"/>
    <mergeCell ref="B34:G34"/>
    <mergeCell ref="I2:J2"/>
    <mergeCell ref="B25:D25"/>
    <mergeCell ref="G23:H23"/>
    <mergeCell ref="G24:H24"/>
    <mergeCell ref="G25:H25"/>
    <mergeCell ref="H8:J8"/>
    <mergeCell ref="B23:D23"/>
    <mergeCell ref="B18:J18"/>
    <mergeCell ref="B19:J19"/>
    <mergeCell ref="B20:J20"/>
    <mergeCell ref="B24:D24"/>
    <mergeCell ref="B30:B33"/>
    <mergeCell ref="I6:J6"/>
    <mergeCell ref="I5:J5"/>
    <mergeCell ref="L26:M26"/>
    <mergeCell ref="C37:C38"/>
    <mergeCell ref="C31:G31"/>
    <mergeCell ref="B35:G35"/>
    <mergeCell ref="D40:E40"/>
    <mergeCell ref="G39:H39"/>
    <mergeCell ref="G40:H40"/>
    <mergeCell ref="G38:H38"/>
    <mergeCell ref="D37:E38"/>
    <mergeCell ref="F37:J37"/>
  </mergeCells>
  <conditionalFormatting sqref="L37:L39 L23:L34">
    <cfRule type="cellIs" priority="1" dxfId="2" operator="equal" stopIfTrue="1">
      <formula>"chyba"</formula>
    </cfRule>
  </conditionalFormatting>
  <dataValidations count="3">
    <dataValidation type="textLength" operator="equal" allowBlank="1" showErrorMessage="1" errorTitle="IČO: Špatně zadaný formát" error="Je nutné vložit osmimístné IČO" sqref="I6:J6">
      <formula1>8</formula1>
    </dataValidation>
    <dataValidation type="whole" allowBlank="1" showErrorMessage="1" errorTitle="Pozor!" error="Je nezbytné vložit numerickou hodnotu!" sqref="F25:J25 G26:I26 D40:J40">
      <formula1>0</formula1>
      <formula2>999999</formula2>
    </dataValidation>
    <dataValidation type="whole" allowBlank="1" showErrorMessage="1" errorTitle="Pozor!" error="Je nezbytné vložit numerickou hodnotu!" sqref="I30:J35">
      <formula1>0</formula1>
      <formula2>99999999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2"/>
  <sheetViews>
    <sheetView showGridLines="0" zoomScale="75" zoomScaleNormal="75" zoomScalePageLayoutView="0" workbookViewId="0" topLeftCell="B13">
      <selection activeCell="B34" sqref="B34:O34"/>
    </sheetView>
  </sheetViews>
  <sheetFormatPr defaultColWidth="0" defaultRowHeight="12.75" zeroHeight="1"/>
  <cols>
    <col min="1" max="1" width="1.75390625" style="4" hidden="1" customWidth="1"/>
    <col min="2" max="2" width="19.125" style="69" customWidth="1"/>
    <col min="3" max="3" width="5.875" style="69" customWidth="1"/>
    <col min="4" max="4" width="6.375" style="69" customWidth="1"/>
    <col min="5" max="5" width="7.00390625" style="69" customWidth="1"/>
    <col min="6" max="6" width="9.625" style="69" customWidth="1"/>
    <col min="7" max="7" width="9.125" style="69" customWidth="1"/>
    <col min="8" max="8" width="10.625" style="69" customWidth="1"/>
    <col min="9" max="9" width="11.75390625" style="69" customWidth="1"/>
    <col min="10" max="10" width="10.25390625" style="69" customWidth="1"/>
    <col min="11" max="12" width="11.125" style="69" customWidth="1"/>
    <col min="13" max="13" width="12.375" style="69" customWidth="1"/>
    <col min="14" max="14" width="9.625" style="69" customWidth="1"/>
    <col min="15" max="15" width="10.75390625" style="69" customWidth="1"/>
    <col min="16" max="16" width="3.375" style="69" customWidth="1"/>
    <col min="17" max="17" width="6.25390625" style="69" customWidth="1"/>
    <col min="18" max="18" width="29.00390625" style="69" customWidth="1"/>
    <col min="19" max="19" width="1.75390625" style="4" customWidth="1"/>
    <col min="20" max="16384" width="0" style="4" hidden="1" customWidth="1"/>
  </cols>
  <sheetData>
    <row r="1" spans="2:18" ht="9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21" customHeight="1">
      <c r="B2" s="251" t="s">
        <v>348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6" t="s">
        <v>230</v>
      </c>
    </row>
    <row r="3" spans="2:18" s="6" customFormat="1" ht="27" customHeight="1">
      <c r="B3" s="429"/>
      <c r="C3" s="430"/>
      <c r="D3" s="431"/>
      <c r="E3" s="397" t="s">
        <v>7</v>
      </c>
      <c r="F3" s="429" t="s">
        <v>24</v>
      </c>
      <c r="G3" s="439"/>
      <c r="H3" s="385" t="s">
        <v>89</v>
      </c>
      <c r="I3" s="458"/>
      <c r="J3" s="458"/>
      <c r="K3" s="458"/>
      <c r="L3" s="458"/>
      <c r="M3" s="458"/>
      <c r="N3" s="458"/>
      <c r="O3" s="459"/>
      <c r="P3" s="115"/>
      <c r="Q3" s="282" t="str">
        <f>IF(F6=SUM(H6,L6),"ok","chyba")</f>
        <v>ok</v>
      </c>
      <c r="R3" s="128" t="s">
        <v>242</v>
      </c>
    </row>
    <row r="4" spans="2:18" s="6" customFormat="1" ht="28.5" customHeight="1">
      <c r="B4" s="432"/>
      <c r="C4" s="433"/>
      <c r="D4" s="434"/>
      <c r="E4" s="399"/>
      <c r="F4" s="440"/>
      <c r="G4" s="441"/>
      <c r="H4" s="385" t="s">
        <v>23</v>
      </c>
      <c r="I4" s="388"/>
      <c r="J4" s="385" t="s">
        <v>17</v>
      </c>
      <c r="K4" s="457"/>
      <c r="L4" s="387" t="s">
        <v>18</v>
      </c>
      <c r="M4" s="388"/>
      <c r="N4" s="385" t="s">
        <v>17</v>
      </c>
      <c r="O4" s="388"/>
      <c r="P4" s="114"/>
      <c r="Q4" s="282" t="str">
        <f>IF(F7=L7,"ok","chyba")</f>
        <v>ok</v>
      </c>
      <c r="R4" s="128" t="s">
        <v>243</v>
      </c>
    </row>
    <row r="5" spans="2:18" s="6" customFormat="1" ht="27" customHeight="1">
      <c r="B5" s="420" t="s">
        <v>5</v>
      </c>
      <c r="C5" s="435"/>
      <c r="D5" s="436"/>
      <c r="E5" s="58" t="s">
        <v>6</v>
      </c>
      <c r="F5" s="420">
        <v>1</v>
      </c>
      <c r="G5" s="436"/>
      <c r="H5" s="420">
        <v>2</v>
      </c>
      <c r="I5" s="436"/>
      <c r="J5" s="420">
        <v>3</v>
      </c>
      <c r="K5" s="456"/>
      <c r="L5" s="435">
        <v>4</v>
      </c>
      <c r="M5" s="454"/>
      <c r="N5" s="420">
        <v>5</v>
      </c>
      <c r="O5" s="454"/>
      <c r="P5" s="116"/>
      <c r="Q5" s="282" t="str">
        <f>IF(F8=SUM(H8,L8),"ok","chyba")</f>
        <v>ok</v>
      </c>
      <c r="R5" s="128" t="s">
        <v>244</v>
      </c>
    </row>
    <row r="6" spans="2:18" s="6" customFormat="1" ht="26.25" customHeight="1">
      <c r="B6" s="442" t="s">
        <v>47</v>
      </c>
      <c r="C6" s="422"/>
      <c r="D6" s="443"/>
      <c r="E6" s="62">
        <v>81</v>
      </c>
      <c r="F6" s="437">
        <v>11056</v>
      </c>
      <c r="G6" s="437"/>
      <c r="H6" s="437">
        <v>4015</v>
      </c>
      <c r="I6" s="437"/>
      <c r="J6" s="437">
        <v>854</v>
      </c>
      <c r="K6" s="438"/>
      <c r="L6" s="447">
        <v>7041</v>
      </c>
      <c r="M6" s="437"/>
      <c r="N6" s="437">
        <v>816</v>
      </c>
      <c r="O6" s="437"/>
      <c r="P6" s="117"/>
      <c r="Q6" s="282" t="str">
        <f>IF(F9=SUM(H9,L9),"ok","chyba")</f>
        <v>ok</v>
      </c>
      <c r="R6" s="128" t="s">
        <v>245</v>
      </c>
    </row>
    <row r="7" spans="2:18" s="6" customFormat="1" ht="24" customHeight="1">
      <c r="B7" s="442" t="s">
        <v>48</v>
      </c>
      <c r="C7" s="422"/>
      <c r="D7" s="443"/>
      <c r="E7" s="62">
        <v>82</v>
      </c>
      <c r="F7" s="437">
        <v>5697</v>
      </c>
      <c r="G7" s="437"/>
      <c r="H7" s="423" t="s">
        <v>8</v>
      </c>
      <c r="I7" s="455"/>
      <c r="J7" s="423" t="s">
        <v>8</v>
      </c>
      <c r="K7" s="448"/>
      <c r="L7" s="447">
        <v>5697</v>
      </c>
      <c r="M7" s="437"/>
      <c r="N7" s="437">
        <v>1157</v>
      </c>
      <c r="O7" s="437"/>
      <c r="P7" s="117"/>
      <c r="Q7" s="282" t="str">
        <f>IF(F10=L10,"ok","chyba")</f>
        <v>ok</v>
      </c>
      <c r="R7" s="128" t="s">
        <v>440</v>
      </c>
    </row>
    <row r="8" spans="2:18" s="6" customFormat="1" ht="23.25" customHeight="1">
      <c r="B8" s="442" t="s">
        <v>49</v>
      </c>
      <c r="C8" s="422"/>
      <c r="D8" s="443"/>
      <c r="E8" s="62">
        <v>83</v>
      </c>
      <c r="F8" s="437">
        <v>21758</v>
      </c>
      <c r="G8" s="437"/>
      <c r="H8" s="437">
        <v>10788</v>
      </c>
      <c r="I8" s="437"/>
      <c r="J8" s="437">
        <v>3645</v>
      </c>
      <c r="K8" s="438"/>
      <c r="L8" s="447">
        <v>10970</v>
      </c>
      <c r="M8" s="437"/>
      <c r="N8" s="437">
        <v>3701</v>
      </c>
      <c r="O8" s="437"/>
      <c r="P8" s="117"/>
      <c r="Q8" s="282" t="str">
        <f>IF(F11=H11,"ok","chyba")</f>
        <v>ok</v>
      </c>
      <c r="R8" s="128" t="s">
        <v>356</v>
      </c>
    </row>
    <row r="9" spans="2:18" s="6" customFormat="1" ht="26.25" customHeight="1">
      <c r="B9" s="442" t="s">
        <v>50</v>
      </c>
      <c r="C9" s="422"/>
      <c r="D9" s="443"/>
      <c r="E9" s="62">
        <v>84</v>
      </c>
      <c r="F9" s="437">
        <v>1778</v>
      </c>
      <c r="G9" s="437"/>
      <c r="H9" s="437">
        <v>815</v>
      </c>
      <c r="I9" s="437"/>
      <c r="J9" s="437">
        <v>293</v>
      </c>
      <c r="K9" s="438"/>
      <c r="L9" s="447">
        <v>963</v>
      </c>
      <c r="M9" s="437"/>
      <c r="N9" s="437">
        <v>331</v>
      </c>
      <c r="O9" s="437"/>
      <c r="P9" s="117"/>
      <c r="Q9" s="282" t="str">
        <f>IF(F12=SUM(H12,L12),"ok","chyba")</f>
        <v>ok</v>
      </c>
      <c r="R9" s="128" t="s">
        <v>357</v>
      </c>
    </row>
    <row r="10" spans="2:18" s="6" customFormat="1" ht="24.75" customHeight="1">
      <c r="B10" s="442" t="s">
        <v>360</v>
      </c>
      <c r="C10" s="463"/>
      <c r="D10" s="464"/>
      <c r="E10" s="62" t="s">
        <v>154</v>
      </c>
      <c r="F10" s="400">
        <v>1150</v>
      </c>
      <c r="G10" s="447"/>
      <c r="H10" s="444" t="s">
        <v>8</v>
      </c>
      <c r="I10" s="445"/>
      <c r="J10" s="444" t="s">
        <v>8</v>
      </c>
      <c r="K10" s="446"/>
      <c r="L10" s="449">
        <v>1150</v>
      </c>
      <c r="M10" s="447"/>
      <c r="N10" s="400">
        <v>120</v>
      </c>
      <c r="O10" s="447"/>
      <c r="P10" s="117"/>
      <c r="Q10" s="282" t="str">
        <f>IF(F13=SUM(H13,L13),"ok","chyba")</f>
        <v>ok</v>
      </c>
      <c r="R10" s="128" t="s">
        <v>358</v>
      </c>
    </row>
    <row r="11" spans="2:18" s="6" customFormat="1" ht="24.75" customHeight="1">
      <c r="B11" s="382" t="s">
        <v>332</v>
      </c>
      <c r="C11" s="383"/>
      <c r="D11" s="384"/>
      <c r="E11" s="198" t="s">
        <v>333</v>
      </c>
      <c r="F11" s="400">
        <v>936</v>
      </c>
      <c r="G11" s="396"/>
      <c r="H11" s="400">
        <v>936</v>
      </c>
      <c r="I11" s="396"/>
      <c r="J11" s="400">
        <v>138</v>
      </c>
      <c r="K11" s="453"/>
      <c r="L11" s="450" t="s">
        <v>8</v>
      </c>
      <c r="M11" s="451"/>
      <c r="N11" s="444" t="s">
        <v>8</v>
      </c>
      <c r="O11" s="451"/>
      <c r="P11" s="117"/>
      <c r="Q11" s="282" t="str">
        <f>IF(F14=SUM(H14,L14),"ok","chyba")</f>
        <v>ok</v>
      </c>
      <c r="R11" s="128" t="s">
        <v>441</v>
      </c>
    </row>
    <row r="12" spans="2:18" s="6" customFormat="1" ht="25.5" customHeight="1">
      <c r="B12" s="442" t="s">
        <v>51</v>
      </c>
      <c r="C12" s="422"/>
      <c r="D12" s="443"/>
      <c r="E12" s="62">
        <v>85</v>
      </c>
      <c r="F12" s="437">
        <v>760</v>
      </c>
      <c r="G12" s="437"/>
      <c r="H12" s="437">
        <v>361</v>
      </c>
      <c r="I12" s="437"/>
      <c r="J12" s="437">
        <v>147</v>
      </c>
      <c r="K12" s="438"/>
      <c r="L12" s="447">
        <v>399</v>
      </c>
      <c r="M12" s="437"/>
      <c r="N12" s="437">
        <v>166</v>
      </c>
      <c r="O12" s="437"/>
      <c r="P12" s="117"/>
      <c r="Q12" s="134"/>
      <c r="R12" s="139"/>
    </row>
    <row r="13" spans="2:18" s="6" customFormat="1" ht="27.75" customHeight="1">
      <c r="B13" s="442" t="s">
        <v>52</v>
      </c>
      <c r="C13" s="422"/>
      <c r="D13" s="443"/>
      <c r="E13" s="62">
        <v>86</v>
      </c>
      <c r="F13" s="437">
        <v>644</v>
      </c>
      <c r="G13" s="437"/>
      <c r="H13" s="437">
        <v>338</v>
      </c>
      <c r="I13" s="437"/>
      <c r="J13" s="437">
        <v>120</v>
      </c>
      <c r="K13" s="438"/>
      <c r="L13" s="447">
        <v>306</v>
      </c>
      <c r="M13" s="437"/>
      <c r="N13" s="437">
        <v>88</v>
      </c>
      <c r="O13" s="437"/>
      <c r="P13" s="117"/>
      <c r="Q13" s="134"/>
      <c r="R13" s="139"/>
    </row>
    <row r="14" spans="2:18" s="6" customFormat="1" ht="27.75" customHeight="1">
      <c r="B14" s="442" t="s">
        <v>439</v>
      </c>
      <c r="C14" s="475"/>
      <c r="D14" s="476"/>
      <c r="E14" s="62">
        <v>87</v>
      </c>
      <c r="F14" s="400">
        <v>69</v>
      </c>
      <c r="G14" s="447"/>
      <c r="H14" s="400">
        <v>25</v>
      </c>
      <c r="I14" s="447"/>
      <c r="J14" s="400">
        <v>2</v>
      </c>
      <c r="K14" s="452"/>
      <c r="L14" s="449">
        <v>44</v>
      </c>
      <c r="M14" s="447"/>
      <c r="N14" s="400">
        <v>2</v>
      </c>
      <c r="O14" s="447"/>
      <c r="P14" s="117"/>
      <c r="Q14" s="134"/>
      <c r="R14" s="139"/>
    </row>
    <row r="15" spans="2:18" s="6" customFormat="1" ht="33" customHeight="1">
      <c r="B15" s="125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134"/>
      <c r="R15" s="139"/>
    </row>
    <row r="16" spans="2:18" s="6" customFormat="1" ht="27" customHeight="1">
      <c r="B16" s="385" t="s">
        <v>7</v>
      </c>
      <c r="C16" s="458"/>
      <c r="D16" s="65" t="s">
        <v>7</v>
      </c>
      <c r="E16" s="423" t="s">
        <v>31</v>
      </c>
      <c r="F16" s="466"/>
      <c r="G16" s="423" t="s">
        <v>30</v>
      </c>
      <c r="H16" s="466"/>
      <c r="I16" s="423" t="s">
        <v>29</v>
      </c>
      <c r="J16" s="466"/>
      <c r="K16" s="385" t="s">
        <v>28</v>
      </c>
      <c r="L16" s="474"/>
      <c r="M16" s="62" t="s">
        <v>27</v>
      </c>
      <c r="N16" s="472" t="s">
        <v>26</v>
      </c>
      <c r="O16" s="389"/>
      <c r="P16" s="115"/>
      <c r="Q16" s="256"/>
      <c r="R16" s="257"/>
    </row>
    <row r="17" spans="2:18" s="6" customFormat="1" ht="26.25" customHeight="1">
      <c r="B17" s="420" t="s">
        <v>5</v>
      </c>
      <c r="C17" s="421"/>
      <c r="D17" s="57" t="s">
        <v>6</v>
      </c>
      <c r="E17" s="420">
        <v>1</v>
      </c>
      <c r="F17" s="466"/>
      <c r="G17" s="420">
        <v>2</v>
      </c>
      <c r="H17" s="466"/>
      <c r="I17" s="420">
        <v>3</v>
      </c>
      <c r="J17" s="466"/>
      <c r="K17" s="420">
        <v>4</v>
      </c>
      <c r="L17" s="466"/>
      <c r="M17" s="58">
        <v>5</v>
      </c>
      <c r="N17" s="473">
        <v>6</v>
      </c>
      <c r="O17" s="396"/>
      <c r="P17" s="116"/>
      <c r="Q17" s="134"/>
      <c r="R17" s="139"/>
    </row>
    <row r="18" spans="2:18" s="6" customFormat="1" ht="30" customHeight="1">
      <c r="B18" s="385" t="s">
        <v>20</v>
      </c>
      <c r="C18" s="422"/>
      <c r="D18" s="122">
        <v>88</v>
      </c>
      <c r="E18" s="400">
        <v>17482</v>
      </c>
      <c r="F18" s="401"/>
      <c r="G18" s="400">
        <v>14919</v>
      </c>
      <c r="H18" s="401"/>
      <c r="I18" s="400">
        <v>4032</v>
      </c>
      <c r="J18" s="401"/>
      <c r="K18" s="400">
        <v>7217</v>
      </c>
      <c r="L18" s="401"/>
      <c r="M18" s="178">
        <v>979</v>
      </c>
      <c r="N18" s="412">
        <v>2110</v>
      </c>
      <c r="O18" s="413"/>
      <c r="P18" s="116"/>
      <c r="Q18" s="130" t="str">
        <f>IF(Strana1!D40=SUM(Strana2!E18:O18),"ok","chyba")</f>
        <v>ok</v>
      </c>
      <c r="R18" s="112" t="s">
        <v>265</v>
      </c>
    </row>
    <row r="19" spans="2:18" s="6" customFormat="1" ht="29.25" customHeight="1">
      <c r="B19" s="125" t="s">
        <v>32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34"/>
      <c r="R19" s="139"/>
    </row>
    <row r="20" spans="2:18" s="6" customFormat="1" ht="27" customHeight="1">
      <c r="B20" s="129" t="s">
        <v>446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134"/>
      <c r="R20" s="139"/>
    </row>
    <row r="21" spans="2:18" s="6" customFormat="1" ht="38.25" customHeight="1">
      <c r="B21" s="470"/>
      <c r="C21" s="470"/>
      <c r="D21" s="470"/>
      <c r="E21" s="397" t="s">
        <v>7</v>
      </c>
      <c r="F21" s="397" t="s">
        <v>442</v>
      </c>
      <c r="G21" s="462" t="s">
        <v>37</v>
      </c>
      <c r="H21" s="462"/>
      <c r="I21" s="462" t="s">
        <v>57</v>
      </c>
      <c r="J21" s="462"/>
      <c r="K21" s="385" t="s">
        <v>443</v>
      </c>
      <c r="L21" s="405"/>
      <c r="M21" s="405"/>
      <c r="N21" s="389"/>
      <c r="O21" s="397" t="s">
        <v>267</v>
      </c>
      <c r="P21" s="117"/>
      <c r="Q21" s="282" t="str">
        <f>IF(I25=SUM(F25:G25)-SUM(K25:O25),"ok","chyba")</f>
        <v>ok</v>
      </c>
      <c r="R21" s="131" t="s">
        <v>382</v>
      </c>
    </row>
    <row r="22" spans="2:18" s="6" customFormat="1" ht="39.75" customHeight="1">
      <c r="B22" s="470"/>
      <c r="C22" s="470"/>
      <c r="D22" s="470"/>
      <c r="E22" s="427"/>
      <c r="F22" s="427"/>
      <c r="G22" s="462" t="s">
        <v>36</v>
      </c>
      <c r="H22" s="462" t="s">
        <v>38</v>
      </c>
      <c r="I22" s="397" t="s">
        <v>36</v>
      </c>
      <c r="J22" s="428" t="s">
        <v>266</v>
      </c>
      <c r="K22" s="385" t="s">
        <v>246</v>
      </c>
      <c r="L22" s="389"/>
      <c r="M22" s="397" t="s">
        <v>34</v>
      </c>
      <c r="N22" s="397" t="s">
        <v>33</v>
      </c>
      <c r="O22" s="398"/>
      <c r="P22" s="117"/>
      <c r="Q22" s="282" t="str">
        <f>IF(I27=SUM(F27:G27)-SUM(K27:O27),"ok","chyba")</f>
        <v>ok</v>
      </c>
      <c r="R22" s="131" t="s">
        <v>383</v>
      </c>
    </row>
    <row r="23" spans="2:18" s="6" customFormat="1" ht="39.75" customHeight="1">
      <c r="B23" s="470"/>
      <c r="C23" s="470"/>
      <c r="D23" s="470"/>
      <c r="E23" s="399"/>
      <c r="F23" s="399"/>
      <c r="G23" s="462"/>
      <c r="H23" s="462"/>
      <c r="I23" s="406"/>
      <c r="J23" s="406"/>
      <c r="K23" s="176" t="s">
        <v>35</v>
      </c>
      <c r="L23" s="176" t="s">
        <v>150</v>
      </c>
      <c r="M23" s="406"/>
      <c r="N23" s="406"/>
      <c r="O23" s="399"/>
      <c r="P23" s="117"/>
      <c r="Q23" s="282" t="str">
        <f>IF(I28=SUM(F28:G28)-SUM(K28:O28),"ok","chyba")</f>
        <v>ok</v>
      </c>
      <c r="R23" s="131" t="s">
        <v>384</v>
      </c>
    </row>
    <row r="24" spans="2:18" s="6" customFormat="1" ht="42" customHeight="1">
      <c r="B24" s="423" t="s">
        <v>5</v>
      </c>
      <c r="C24" s="471"/>
      <c r="D24" s="455"/>
      <c r="E24" s="62" t="s">
        <v>6</v>
      </c>
      <c r="F24" s="62">
        <v>1</v>
      </c>
      <c r="G24" s="62">
        <v>2</v>
      </c>
      <c r="H24" s="62">
        <v>3</v>
      </c>
      <c r="I24" s="62">
        <v>4</v>
      </c>
      <c r="J24" s="175">
        <v>5</v>
      </c>
      <c r="K24" s="62">
        <v>6</v>
      </c>
      <c r="L24" s="62">
        <v>7</v>
      </c>
      <c r="M24" s="62">
        <v>8</v>
      </c>
      <c r="N24" s="62">
        <v>9</v>
      </c>
      <c r="O24" s="62">
        <v>10</v>
      </c>
      <c r="P24" s="117"/>
      <c r="Q24" s="377" t="s">
        <v>359</v>
      </c>
      <c r="R24" s="378"/>
    </row>
    <row r="25" spans="2:18" s="6" customFormat="1" ht="30" customHeight="1">
      <c r="B25" s="411" t="s">
        <v>141</v>
      </c>
      <c r="C25" s="411"/>
      <c r="D25" s="411"/>
      <c r="E25" s="62" t="s">
        <v>139</v>
      </c>
      <c r="F25" s="63">
        <v>6145</v>
      </c>
      <c r="G25" s="63">
        <v>1568</v>
      </c>
      <c r="H25" s="63">
        <v>42</v>
      </c>
      <c r="I25" s="63">
        <v>6722</v>
      </c>
      <c r="J25" s="173">
        <v>292</v>
      </c>
      <c r="K25" s="63">
        <v>59</v>
      </c>
      <c r="L25" s="63">
        <v>22</v>
      </c>
      <c r="M25" s="63">
        <v>598</v>
      </c>
      <c r="N25" s="63">
        <v>140</v>
      </c>
      <c r="O25" s="63">
        <v>172</v>
      </c>
      <c r="P25" s="117"/>
      <c r="Q25" s="13"/>
      <c r="R25" s="13"/>
    </row>
    <row r="26" spans="2:18" s="6" customFormat="1" ht="30.75" customHeight="1">
      <c r="B26" s="382" t="s">
        <v>297</v>
      </c>
      <c r="C26" s="383"/>
      <c r="D26" s="384"/>
      <c r="E26" s="260" t="s">
        <v>140</v>
      </c>
      <c r="F26" s="63">
        <v>35</v>
      </c>
      <c r="G26" s="63">
        <v>7</v>
      </c>
      <c r="H26" s="63">
        <v>1</v>
      </c>
      <c r="I26" s="63">
        <v>33</v>
      </c>
      <c r="J26" s="173">
        <v>4</v>
      </c>
      <c r="K26" s="63">
        <v>0</v>
      </c>
      <c r="L26" s="63">
        <v>0</v>
      </c>
      <c r="M26" s="63">
        <v>5</v>
      </c>
      <c r="N26" s="63">
        <v>2</v>
      </c>
      <c r="O26" s="63">
        <v>2</v>
      </c>
      <c r="P26" s="117"/>
      <c r="Q26" s="142"/>
      <c r="R26" s="278"/>
    </row>
    <row r="27" spans="2:18" s="6" customFormat="1" ht="27" customHeight="1">
      <c r="B27" s="426" t="s">
        <v>444</v>
      </c>
      <c r="C27" s="426"/>
      <c r="D27" s="426"/>
      <c r="E27" s="198" t="s">
        <v>272</v>
      </c>
      <c r="F27" s="63">
        <v>2395</v>
      </c>
      <c r="G27" s="63">
        <v>429</v>
      </c>
      <c r="H27" s="63">
        <v>21</v>
      </c>
      <c r="I27" s="63">
        <v>2514</v>
      </c>
      <c r="J27" s="173">
        <v>177</v>
      </c>
      <c r="K27" s="63">
        <v>14</v>
      </c>
      <c r="L27" s="63">
        <v>4</v>
      </c>
      <c r="M27" s="63">
        <v>188</v>
      </c>
      <c r="N27" s="63">
        <v>70</v>
      </c>
      <c r="O27" s="63">
        <v>34</v>
      </c>
      <c r="P27" s="64"/>
      <c r="Q27" s="142"/>
      <c r="R27" s="278"/>
    </row>
    <row r="28" spans="2:18" s="6" customFormat="1" ht="30" customHeight="1">
      <c r="B28" s="382" t="s">
        <v>445</v>
      </c>
      <c r="C28" s="383"/>
      <c r="D28" s="384"/>
      <c r="E28" s="198" t="s">
        <v>273</v>
      </c>
      <c r="F28" s="63">
        <v>4020</v>
      </c>
      <c r="G28" s="180">
        <v>1027</v>
      </c>
      <c r="H28" s="63">
        <v>14</v>
      </c>
      <c r="I28" s="180">
        <v>4176</v>
      </c>
      <c r="J28" s="63">
        <v>59</v>
      </c>
      <c r="K28" s="180">
        <v>58</v>
      </c>
      <c r="L28" s="63">
        <v>36</v>
      </c>
      <c r="M28" s="180">
        <v>281</v>
      </c>
      <c r="N28" s="63">
        <v>433</v>
      </c>
      <c r="O28" s="173">
        <v>63</v>
      </c>
      <c r="P28" s="115"/>
      <c r="Q28" s="283"/>
      <c r="R28" s="283"/>
    </row>
    <row r="29" spans="2:18" s="6" customFormat="1" ht="42" customHeight="1">
      <c r="B29" s="251" t="s">
        <v>349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14"/>
      <c r="Q29" s="134"/>
      <c r="R29" s="200"/>
    </row>
    <row r="30" spans="2:18" s="6" customFormat="1" ht="27" customHeight="1">
      <c r="B30" s="397"/>
      <c r="C30" s="397" t="s">
        <v>7</v>
      </c>
      <c r="D30" s="423" t="s">
        <v>53</v>
      </c>
      <c r="E30" s="424"/>
      <c r="F30" s="424"/>
      <c r="G30" s="424"/>
      <c r="H30" s="424"/>
      <c r="I30" s="424"/>
      <c r="J30" s="424"/>
      <c r="K30" s="424"/>
      <c r="L30" s="425"/>
      <c r="M30" s="435" t="s">
        <v>44</v>
      </c>
      <c r="N30" s="435"/>
      <c r="O30" s="436"/>
      <c r="P30" s="119"/>
      <c r="Q30" s="134"/>
      <c r="R30" s="200"/>
    </row>
    <row r="31" spans="2:18" s="6" customFormat="1" ht="37.5" customHeight="1">
      <c r="B31" s="406"/>
      <c r="C31" s="406"/>
      <c r="D31" s="385" t="s">
        <v>142</v>
      </c>
      <c r="E31" s="389"/>
      <c r="F31" s="385" t="s">
        <v>40</v>
      </c>
      <c r="G31" s="387"/>
      <c r="H31" s="388"/>
      <c r="I31" s="385" t="s">
        <v>39</v>
      </c>
      <c r="J31" s="389"/>
      <c r="K31" s="385" t="s">
        <v>261</v>
      </c>
      <c r="L31" s="386"/>
      <c r="M31" s="174" t="s">
        <v>43</v>
      </c>
      <c r="N31" s="65" t="s">
        <v>42</v>
      </c>
      <c r="O31" s="62" t="s">
        <v>41</v>
      </c>
      <c r="P31" s="115"/>
      <c r="Q31" s="134"/>
      <c r="R31" s="200"/>
    </row>
    <row r="32" spans="2:18" s="6" customFormat="1" ht="30.75" customHeight="1">
      <c r="B32" s="62" t="s">
        <v>5</v>
      </c>
      <c r="C32" s="58" t="s">
        <v>6</v>
      </c>
      <c r="D32" s="416">
        <v>1</v>
      </c>
      <c r="E32" s="396"/>
      <c r="F32" s="390">
        <v>2</v>
      </c>
      <c r="G32" s="390"/>
      <c r="H32" s="390"/>
      <c r="I32" s="390">
        <v>3</v>
      </c>
      <c r="J32" s="390"/>
      <c r="K32" s="390">
        <v>4</v>
      </c>
      <c r="L32" s="391"/>
      <c r="M32" s="171">
        <v>5</v>
      </c>
      <c r="N32" s="170">
        <v>6</v>
      </c>
      <c r="O32" s="170">
        <v>7</v>
      </c>
      <c r="P32" s="120"/>
      <c r="Q32" s="134"/>
      <c r="R32" s="200"/>
    </row>
    <row r="33" spans="2:18" s="6" customFormat="1" ht="26.25" customHeight="1">
      <c r="B33" s="65" t="s">
        <v>155</v>
      </c>
      <c r="C33" s="58">
        <v>90</v>
      </c>
      <c r="D33" s="412">
        <v>5744</v>
      </c>
      <c r="E33" s="413"/>
      <c r="F33" s="414">
        <v>1326</v>
      </c>
      <c r="G33" s="415"/>
      <c r="H33" s="415"/>
      <c r="I33" s="414">
        <v>757</v>
      </c>
      <c r="J33" s="414"/>
      <c r="K33" s="414">
        <v>6313</v>
      </c>
      <c r="L33" s="465"/>
      <c r="M33" s="177">
        <v>3290</v>
      </c>
      <c r="N33" s="172">
        <v>1063</v>
      </c>
      <c r="O33" s="172">
        <v>2068</v>
      </c>
      <c r="P33" s="121"/>
      <c r="Q33" s="127" t="str">
        <f>IF(K33=SUM(D33:H33)-I33,"ok","chyba")</f>
        <v>ok</v>
      </c>
      <c r="R33" s="128" t="s">
        <v>247</v>
      </c>
    </row>
    <row r="34" spans="2:18" s="6" customFormat="1" ht="41.25" customHeight="1">
      <c r="B34" s="467" t="s">
        <v>274</v>
      </c>
      <c r="C34" s="468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115"/>
      <c r="Q34" s="134"/>
      <c r="R34" s="200"/>
    </row>
    <row r="35" spans="2:18" s="6" customFormat="1" ht="27" customHeight="1">
      <c r="B35" s="60"/>
      <c r="C35" s="70"/>
      <c r="D35" s="72"/>
      <c r="E35" s="72"/>
      <c r="F35" s="73"/>
      <c r="G35" s="407" t="s">
        <v>7</v>
      </c>
      <c r="H35" s="408"/>
      <c r="I35" s="394" t="s">
        <v>262</v>
      </c>
      <c r="J35" s="405"/>
      <c r="K35" s="405"/>
      <c r="L35" s="405"/>
      <c r="M35" s="405"/>
      <c r="N35" s="405"/>
      <c r="O35" s="389"/>
      <c r="P35" s="115"/>
      <c r="Q35" s="134"/>
      <c r="R35" s="200"/>
    </row>
    <row r="36" spans="2:18" s="6" customFormat="1" ht="27.75" customHeight="1">
      <c r="B36" s="61"/>
      <c r="C36" s="71"/>
      <c r="D36" s="74"/>
      <c r="E36" s="74"/>
      <c r="F36" s="75"/>
      <c r="G36" s="409"/>
      <c r="H36" s="410"/>
      <c r="I36" s="76">
        <v>1</v>
      </c>
      <c r="J36" s="77">
        <v>2</v>
      </c>
      <c r="K36" s="77">
        <v>3</v>
      </c>
      <c r="L36" s="77">
        <v>4</v>
      </c>
      <c r="M36" s="77">
        <v>5</v>
      </c>
      <c r="N36" s="77">
        <v>6</v>
      </c>
      <c r="O36" s="77" t="s">
        <v>157</v>
      </c>
      <c r="P36" s="115"/>
      <c r="Q36" s="134"/>
      <c r="R36" s="200"/>
    </row>
    <row r="37" spans="2:18" s="6" customFormat="1" ht="28.5" customHeight="1">
      <c r="B37" s="385" t="s">
        <v>5</v>
      </c>
      <c r="C37" s="395"/>
      <c r="D37" s="395"/>
      <c r="E37" s="395"/>
      <c r="F37" s="396"/>
      <c r="G37" s="394" t="s">
        <v>6</v>
      </c>
      <c r="H37" s="389"/>
      <c r="I37" s="77">
        <v>1</v>
      </c>
      <c r="J37" s="77">
        <v>2</v>
      </c>
      <c r="K37" s="77">
        <v>3</v>
      </c>
      <c r="L37" s="77">
        <v>4</v>
      </c>
      <c r="M37" s="77">
        <v>5</v>
      </c>
      <c r="N37" s="77">
        <v>6</v>
      </c>
      <c r="O37" s="77">
        <v>7</v>
      </c>
      <c r="P37" s="64"/>
      <c r="Q37" s="134"/>
      <c r="R37" s="200"/>
    </row>
    <row r="38" spans="2:18" s="6" customFormat="1" ht="28.5" customHeight="1">
      <c r="B38" s="365" t="s">
        <v>158</v>
      </c>
      <c r="C38" s="392"/>
      <c r="D38" s="392"/>
      <c r="E38" s="392"/>
      <c r="F38" s="393"/>
      <c r="G38" s="460" t="s">
        <v>241</v>
      </c>
      <c r="H38" s="461"/>
      <c r="I38" s="78">
        <v>4729</v>
      </c>
      <c r="J38" s="78">
        <v>1103</v>
      </c>
      <c r="K38" s="78">
        <v>270</v>
      </c>
      <c r="L38" s="78">
        <v>97</v>
      </c>
      <c r="M38" s="78">
        <v>32</v>
      </c>
      <c r="N38" s="78">
        <v>18</v>
      </c>
      <c r="O38" s="78">
        <v>15</v>
      </c>
      <c r="P38" s="114"/>
      <c r="Q38" s="134"/>
      <c r="R38" s="200"/>
    </row>
    <row r="39" spans="2:18" s="6" customFormat="1" ht="45.75" customHeight="1">
      <c r="B39" s="125" t="s">
        <v>156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117"/>
      <c r="Q39" s="134"/>
      <c r="R39" s="200"/>
    </row>
    <row r="40" spans="2:18" s="6" customFormat="1" ht="35.25" customHeight="1">
      <c r="B40" s="419"/>
      <c r="C40" s="419"/>
      <c r="D40" s="419"/>
      <c r="E40" s="419"/>
      <c r="F40" s="419"/>
      <c r="G40" s="419"/>
      <c r="H40" s="462" t="s">
        <v>7</v>
      </c>
      <c r="I40" s="462" t="s">
        <v>45</v>
      </c>
      <c r="J40" s="462"/>
      <c r="K40" s="462"/>
      <c r="L40" s="462" t="s">
        <v>412</v>
      </c>
      <c r="M40" s="462" t="s">
        <v>44</v>
      </c>
      <c r="N40" s="462"/>
      <c r="O40" s="462"/>
      <c r="P40" s="117"/>
      <c r="Q40" s="134"/>
      <c r="R40" s="200"/>
    </row>
    <row r="41" spans="2:18" s="6" customFormat="1" ht="36.75" customHeight="1">
      <c r="B41" s="419"/>
      <c r="C41" s="419"/>
      <c r="D41" s="419"/>
      <c r="E41" s="419"/>
      <c r="F41" s="419"/>
      <c r="G41" s="419"/>
      <c r="H41" s="462"/>
      <c r="I41" s="65" t="s">
        <v>414</v>
      </c>
      <c r="J41" s="65" t="s">
        <v>268</v>
      </c>
      <c r="K41" s="65" t="s">
        <v>413</v>
      </c>
      <c r="L41" s="462"/>
      <c r="M41" s="62" t="s">
        <v>43</v>
      </c>
      <c r="N41" s="65" t="s">
        <v>42</v>
      </c>
      <c r="O41" s="62" t="s">
        <v>41</v>
      </c>
      <c r="P41" s="117"/>
      <c r="Q41" s="282" t="str">
        <f>IF(I48=I43+I45+I46+I47,"ok","chyba")</f>
        <v>ok</v>
      </c>
      <c r="R41" s="258" t="s">
        <v>447</v>
      </c>
    </row>
    <row r="42" spans="2:18" s="6" customFormat="1" ht="30.75" customHeight="1">
      <c r="B42" s="385" t="s">
        <v>5</v>
      </c>
      <c r="C42" s="387"/>
      <c r="D42" s="387"/>
      <c r="E42" s="387"/>
      <c r="F42" s="387"/>
      <c r="G42" s="388"/>
      <c r="H42" s="65" t="s">
        <v>6</v>
      </c>
      <c r="I42" s="62">
        <v>1</v>
      </c>
      <c r="J42" s="65">
        <v>2</v>
      </c>
      <c r="K42" s="62">
        <v>3</v>
      </c>
      <c r="L42" s="65">
        <v>4</v>
      </c>
      <c r="M42" s="62">
        <v>5</v>
      </c>
      <c r="N42" s="65">
        <v>6</v>
      </c>
      <c r="O42" s="62">
        <v>7</v>
      </c>
      <c r="P42" s="117"/>
      <c r="Q42" s="282" t="str">
        <f>IF(J48=J43+J45+J46+J47,"ok","chyba")</f>
        <v>ok</v>
      </c>
      <c r="R42" s="258" t="s">
        <v>448</v>
      </c>
    </row>
    <row r="43" spans="2:18" s="6" customFormat="1" ht="32.25" customHeight="1">
      <c r="B43" s="365" t="s">
        <v>54</v>
      </c>
      <c r="C43" s="417"/>
      <c r="D43" s="417"/>
      <c r="E43" s="417"/>
      <c r="F43" s="417"/>
      <c r="G43" s="418"/>
      <c r="H43" s="65">
        <v>91</v>
      </c>
      <c r="I43" s="63">
        <v>2471</v>
      </c>
      <c r="J43" s="66">
        <v>725</v>
      </c>
      <c r="K43" s="63">
        <v>2504</v>
      </c>
      <c r="L43" s="66">
        <v>464</v>
      </c>
      <c r="M43" s="62" t="s">
        <v>8</v>
      </c>
      <c r="N43" s="62" t="s">
        <v>8</v>
      </c>
      <c r="O43" s="63">
        <v>655</v>
      </c>
      <c r="P43" s="117"/>
      <c r="Q43" s="282" t="str">
        <f>IF(K48=K43+K45+K46+K47,"ok","chyba")</f>
        <v>ok</v>
      </c>
      <c r="R43" s="258" t="s">
        <v>449</v>
      </c>
    </row>
    <row r="44" spans="2:18" s="6" customFormat="1" ht="28.5" customHeight="1">
      <c r="B44" s="365" t="s">
        <v>381</v>
      </c>
      <c r="C44" s="417"/>
      <c r="D44" s="417"/>
      <c r="E44" s="417"/>
      <c r="F44" s="417"/>
      <c r="G44" s="418"/>
      <c r="H44" s="65" t="s">
        <v>46</v>
      </c>
      <c r="I44" s="63">
        <v>39</v>
      </c>
      <c r="J44" s="66">
        <v>11</v>
      </c>
      <c r="K44" s="63">
        <v>37</v>
      </c>
      <c r="L44" s="66">
        <v>8</v>
      </c>
      <c r="M44" s="62" t="s">
        <v>8</v>
      </c>
      <c r="N44" s="62" t="s">
        <v>8</v>
      </c>
      <c r="O44" s="63">
        <v>13</v>
      </c>
      <c r="P44" s="117"/>
      <c r="Q44" s="282" t="str">
        <f>IF(L48=L43+L45+L46+L47,"ok","chyba")</f>
        <v>ok</v>
      </c>
      <c r="R44" s="258" t="s">
        <v>450</v>
      </c>
    </row>
    <row r="45" spans="2:18" s="6" customFormat="1" ht="28.5" customHeight="1">
      <c r="B45" s="365" t="s">
        <v>55</v>
      </c>
      <c r="C45" s="417"/>
      <c r="D45" s="417"/>
      <c r="E45" s="417"/>
      <c r="F45" s="417"/>
      <c r="G45" s="418"/>
      <c r="H45" s="65">
        <v>92</v>
      </c>
      <c r="I45" s="63">
        <v>747</v>
      </c>
      <c r="J45" s="66">
        <v>543</v>
      </c>
      <c r="K45" s="63">
        <v>656</v>
      </c>
      <c r="L45" s="66">
        <v>384</v>
      </c>
      <c r="M45" s="63">
        <v>184</v>
      </c>
      <c r="N45" s="66">
        <v>72</v>
      </c>
      <c r="O45" s="63">
        <v>324</v>
      </c>
      <c r="P45" s="117"/>
      <c r="Q45" s="282" t="str">
        <f>IF(M48=M45+M46+M47,"ok","chyba")</f>
        <v>ok</v>
      </c>
      <c r="R45" s="258" t="s">
        <v>451</v>
      </c>
    </row>
    <row r="46" spans="2:18" s="6" customFormat="1" ht="30.75" customHeight="1">
      <c r="B46" s="365" t="s">
        <v>330</v>
      </c>
      <c r="C46" s="417"/>
      <c r="D46" s="417"/>
      <c r="E46" s="417"/>
      <c r="F46" s="417"/>
      <c r="G46" s="418"/>
      <c r="H46" s="65">
        <v>94</v>
      </c>
      <c r="I46" s="63">
        <v>51</v>
      </c>
      <c r="J46" s="66">
        <v>263</v>
      </c>
      <c r="K46" s="63">
        <v>51</v>
      </c>
      <c r="L46" s="66">
        <v>192</v>
      </c>
      <c r="M46" s="63">
        <v>166</v>
      </c>
      <c r="N46" s="66">
        <v>46</v>
      </c>
      <c r="O46" s="63">
        <v>81</v>
      </c>
      <c r="P46" s="117"/>
      <c r="Q46" s="282" t="str">
        <f>IF(N48=N45+N46+N47,"ok","chyba")</f>
        <v>ok</v>
      </c>
      <c r="R46" s="258" t="s">
        <v>452</v>
      </c>
    </row>
    <row r="47" spans="2:18" s="6" customFormat="1" ht="42" customHeight="1">
      <c r="B47" s="365" t="s">
        <v>453</v>
      </c>
      <c r="C47" s="359"/>
      <c r="D47" s="359"/>
      <c r="E47" s="359"/>
      <c r="F47" s="359"/>
      <c r="G47" s="346"/>
      <c r="H47" s="65">
        <v>95</v>
      </c>
      <c r="I47" s="63">
        <v>76</v>
      </c>
      <c r="J47" s="66">
        <v>610</v>
      </c>
      <c r="K47" s="63">
        <v>116</v>
      </c>
      <c r="L47" s="66">
        <v>374</v>
      </c>
      <c r="M47" s="63">
        <v>494</v>
      </c>
      <c r="N47" s="66">
        <v>99</v>
      </c>
      <c r="O47" s="63">
        <v>52</v>
      </c>
      <c r="P47" s="117"/>
      <c r="Q47" s="282" t="str">
        <f>IF(O48=O43+O45+O46+O47,"ok","chyba")</f>
        <v>ok</v>
      </c>
      <c r="R47" s="258" t="s">
        <v>454</v>
      </c>
    </row>
    <row r="48" spans="2:18" s="6" customFormat="1" ht="42" customHeight="1">
      <c r="B48" s="379" t="s">
        <v>24</v>
      </c>
      <c r="C48" s="380"/>
      <c r="D48" s="380"/>
      <c r="E48" s="380"/>
      <c r="F48" s="380"/>
      <c r="G48" s="381"/>
      <c r="H48" s="65">
        <v>96</v>
      </c>
      <c r="I48" s="63">
        <v>3345</v>
      </c>
      <c r="J48" s="63">
        <v>2141</v>
      </c>
      <c r="K48" s="63">
        <v>3327</v>
      </c>
      <c r="L48" s="63">
        <v>1414</v>
      </c>
      <c r="M48" s="63">
        <v>844</v>
      </c>
      <c r="N48" s="63">
        <v>217</v>
      </c>
      <c r="O48" s="63">
        <v>1112</v>
      </c>
      <c r="P48" s="117"/>
      <c r="Q48" s="13"/>
      <c r="R48" s="13"/>
    </row>
    <row r="49" spans="2:18" s="6" customFormat="1" ht="46.5" customHeight="1" thickBot="1">
      <c r="B49" s="147" t="s">
        <v>270</v>
      </c>
      <c r="C49" s="123"/>
      <c r="D49" s="123"/>
      <c r="E49" s="123"/>
      <c r="F49" s="123"/>
      <c r="G49" s="123"/>
      <c r="H49" s="114"/>
      <c r="I49" s="118"/>
      <c r="J49" s="124"/>
      <c r="K49" s="118"/>
      <c r="L49" s="124"/>
      <c r="M49" s="117"/>
      <c r="N49" s="114"/>
      <c r="O49" s="117"/>
      <c r="P49" s="117"/>
      <c r="Q49" s="134"/>
      <c r="R49" s="123"/>
    </row>
    <row r="50" spans="2:18" s="6" customFormat="1" ht="48" customHeight="1" thickBot="1">
      <c r="B50" s="402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4"/>
      <c r="P50" s="117"/>
      <c r="Q50" s="134"/>
      <c r="R50" s="123"/>
    </row>
    <row r="51" spans="2:18" s="6" customFormat="1" ht="27" customHeight="1" hidden="1">
      <c r="B51" s="123"/>
      <c r="C51" s="123"/>
      <c r="D51" s="123"/>
      <c r="E51" s="123"/>
      <c r="F51" s="123"/>
      <c r="G51" s="123"/>
      <c r="H51" s="114"/>
      <c r="I51" s="118"/>
      <c r="J51" s="124"/>
      <c r="K51" s="118"/>
      <c r="L51" s="124"/>
      <c r="M51" s="117"/>
      <c r="N51" s="114"/>
      <c r="O51" s="117"/>
      <c r="P51" s="67"/>
      <c r="Q51" s="67"/>
      <c r="R51" s="67"/>
    </row>
    <row r="52" spans="2:18" s="6" customFormat="1" ht="12.75" hidden="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 s="6" customFormat="1" ht="12.75" hidden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 s="6" customFormat="1" ht="12.75" hidden="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 s="6" customFormat="1" ht="12.75" hidden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 s="6" customFormat="1" ht="12.75" hidden="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 s="6" customFormat="1" ht="12.75" hidden="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 ht="12.75" hidden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8"/>
      <c r="Q58" s="68"/>
      <c r="R58" s="68"/>
    </row>
    <row r="59" spans="2:18" ht="12.75" hidden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  <c r="Q59" s="68"/>
      <c r="R59" s="68"/>
    </row>
    <row r="60" spans="2:18" ht="12.75" hidden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5" ht="12.75" hidden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 ht="12.75" hidden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/>
    <row r="86" ht="12.75" hidden="1"/>
    <row r="87" ht="12.75" hidden="1"/>
  </sheetData>
  <sheetProtection/>
  <mergeCells count="142">
    <mergeCell ref="N13:O13"/>
    <mergeCell ref="L14:M14"/>
    <mergeCell ref="N14:O14"/>
    <mergeCell ref="B30:B31"/>
    <mergeCell ref="D31:E31"/>
    <mergeCell ref="J13:K13"/>
    <mergeCell ref="I17:J17"/>
    <mergeCell ref="F13:G13"/>
    <mergeCell ref="B14:D14"/>
    <mergeCell ref="F14:G14"/>
    <mergeCell ref="N16:O16"/>
    <mergeCell ref="N17:O17"/>
    <mergeCell ref="G18:H18"/>
    <mergeCell ref="E16:F16"/>
    <mergeCell ref="E17:F17"/>
    <mergeCell ref="G17:H17"/>
    <mergeCell ref="K17:L17"/>
    <mergeCell ref="N18:O18"/>
    <mergeCell ref="K16:L16"/>
    <mergeCell ref="M40:O40"/>
    <mergeCell ref="L40:L41"/>
    <mergeCell ref="I21:J21"/>
    <mergeCell ref="M30:O30"/>
    <mergeCell ref="I40:K40"/>
    <mergeCell ref="B34:O34"/>
    <mergeCell ref="C30:C31"/>
    <mergeCell ref="H40:H41"/>
    <mergeCell ref="B21:D23"/>
    <mergeCell ref="B24:D24"/>
    <mergeCell ref="B10:D10"/>
    <mergeCell ref="B11:D11"/>
    <mergeCell ref="F11:G11"/>
    <mergeCell ref="K33:L33"/>
    <mergeCell ref="L13:M13"/>
    <mergeCell ref="B13:D13"/>
    <mergeCell ref="B16:C16"/>
    <mergeCell ref="H12:I12"/>
    <mergeCell ref="I16:J16"/>
    <mergeCell ref="G16:H16"/>
    <mergeCell ref="B8:D8"/>
    <mergeCell ref="B9:D9"/>
    <mergeCell ref="G38:H38"/>
    <mergeCell ref="G21:H21"/>
    <mergeCell ref="G22:G23"/>
    <mergeCell ref="H22:H23"/>
    <mergeCell ref="H13:I13"/>
    <mergeCell ref="H8:I8"/>
    <mergeCell ref="H9:I9"/>
    <mergeCell ref="B12:D12"/>
    <mergeCell ref="N4:O4"/>
    <mergeCell ref="L4:M4"/>
    <mergeCell ref="J4:K4"/>
    <mergeCell ref="H3:O3"/>
    <mergeCell ref="H4:I4"/>
    <mergeCell ref="B7:D7"/>
    <mergeCell ref="H5:I5"/>
    <mergeCell ref="J5:K5"/>
    <mergeCell ref="H6:I6"/>
    <mergeCell ref="L5:M5"/>
    <mergeCell ref="N5:O5"/>
    <mergeCell ref="F6:G6"/>
    <mergeCell ref="F7:G7"/>
    <mergeCell ref="L6:M6"/>
    <mergeCell ref="L7:M7"/>
    <mergeCell ref="H7:I7"/>
    <mergeCell ref="F5:G5"/>
    <mergeCell ref="J12:K12"/>
    <mergeCell ref="H14:I14"/>
    <mergeCell ref="J14:K14"/>
    <mergeCell ref="F12:G12"/>
    <mergeCell ref="N12:O12"/>
    <mergeCell ref="L8:M8"/>
    <mergeCell ref="L9:M9"/>
    <mergeCell ref="L12:M12"/>
    <mergeCell ref="L10:M10"/>
    <mergeCell ref="L11:M11"/>
    <mergeCell ref="N11:O11"/>
    <mergeCell ref="N10:O10"/>
    <mergeCell ref="N6:O6"/>
    <mergeCell ref="N7:O7"/>
    <mergeCell ref="F8:G8"/>
    <mergeCell ref="F9:G9"/>
    <mergeCell ref="J9:K9"/>
    <mergeCell ref="N8:O8"/>
    <mergeCell ref="N9:O9"/>
    <mergeCell ref="J7:K7"/>
    <mergeCell ref="J8:K8"/>
    <mergeCell ref="H10:I10"/>
    <mergeCell ref="J10:K10"/>
    <mergeCell ref="H11:I11"/>
    <mergeCell ref="E3:E4"/>
    <mergeCell ref="F10:G10"/>
    <mergeCell ref="J11:K11"/>
    <mergeCell ref="B3:D4"/>
    <mergeCell ref="B5:D5"/>
    <mergeCell ref="J6:K6"/>
    <mergeCell ref="F3:G4"/>
    <mergeCell ref="B6:D6"/>
    <mergeCell ref="B17:C17"/>
    <mergeCell ref="B18:C18"/>
    <mergeCell ref="D30:L30"/>
    <mergeCell ref="B27:D27"/>
    <mergeCell ref="E18:F18"/>
    <mergeCell ref="E21:E23"/>
    <mergeCell ref="F21:F23"/>
    <mergeCell ref="B26:D26"/>
    <mergeCell ref="I22:I23"/>
    <mergeCell ref="J22:J23"/>
    <mergeCell ref="B47:G47"/>
    <mergeCell ref="B45:G45"/>
    <mergeCell ref="B46:G46"/>
    <mergeCell ref="B40:G41"/>
    <mergeCell ref="B42:G42"/>
    <mergeCell ref="B43:G43"/>
    <mergeCell ref="B44:G44"/>
    <mergeCell ref="B25:D25"/>
    <mergeCell ref="D33:E33"/>
    <mergeCell ref="F32:H32"/>
    <mergeCell ref="I32:J32"/>
    <mergeCell ref="F33:H33"/>
    <mergeCell ref="I33:J33"/>
    <mergeCell ref="D32:E32"/>
    <mergeCell ref="O21:O23"/>
    <mergeCell ref="I18:J18"/>
    <mergeCell ref="K18:L18"/>
    <mergeCell ref="B50:O50"/>
    <mergeCell ref="K21:N21"/>
    <mergeCell ref="K22:L22"/>
    <mergeCell ref="M22:M23"/>
    <mergeCell ref="N22:N23"/>
    <mergeCell ref="G35:H36"/>
    <mergeCell ref="I35:O35"/>
    <mergeCell ref="Q24:R24"/>
    <mergeCell ref="B48:G48"/>
    <mergeCell ref="B28:D28"/>
    <mergeCell ref="K31:L31"/>
    <mergeCell ref="F31:H31"/>
    <mergeCell ref="I31:J31"/>
    <mergeCell ref="K32:L32"/>
    <mergeCell ref="B38:F38"/>
    <mergeCell ref="G37:H37"/>
    <mergeCell ref="B37:F37"/>
  </mergeCells>
  <conditionalFormatting sqref="Q3:Q20 Q33 Q41:Q47">
    <cfRule type="cellIs" priority="1" dxfId="2" operator="equal" stopIfTrue="1">
      <formula>"chyba"</formula>
    </cfRule>
  </conditionalFormatting>
  <conditionalFormatting sqref="Q49:Q50">
    <cfRule type="cellIs" priority="2" dxfId="0" operator="equal" stopIfTrue="1">
      <formula>"chyba"</formula>
    </cfRule>
  </conditionalFormatting>
  <conditionalFormatting sqref="Q21:Q24 Q29:Q32 Q26:Q27 Q34:Q40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8:O38">
      <formula1>0</formula1>
      <formula2>999999999999</formula2>
    </dataValidation>
    <dataValidation type="whole" allowBlank="1" showErrorMessage="1" errorTitle="Pozor!" error="Je nezbytné vložit numerickou hodnotu!" sqref="I12:I14 D33 I33:O33 F33 L8:O10 F25:O28 H11:H14 K12:O14 H8:K9 J11:J14 J48:O48 J43:L47 I43:I48">
      <formula1>0</formula1>
      <formula2>999999</formula2>
    </dataValidation>
    <dataValidation type="whole" allowBlank="1" showErrorMessage="1" errorTitle="Pozor!" error="Je nezbytné vložit numerickou hodnotu!" sqref="L7:O7 E18:N18 N45:N47 O43:O47">
      <formula1>0</formula1>
      <formula2>9999999</formula2>
    </dataValidation>
    <dataValidation type="whole" allowBlank="1" showErrorMessage="1" errorTitle="Pozor!" error="Je nezbytné vložit numerickou hodnotu!" sqref="G12:G14 F6:F14 G6:G10 M45:M47">
      <formula1>0</formula1>
      <formula2>999999999</formula2>
    </dataValidation>
    <dataValidation type="whole" allowBlank="1" showErrorMessage="1" errorTitle="Pozor!" error="Je nezbytné vložit numerickou hodnotu!" sqref="H6:O6">
      <formula1>0</formula1>
      <formula2>99999999</formula2>
    </dataValidation>
    <dataValidation allowBlank="1" showErrorMessage="1" errorTitle="Pozor!" error="Je nezbytné vložit numerickou hodnotu!" sqref="H10:K10"/>
  </dataValidations>
  <printOptions horizontalCentered="1"/>
  <pageMargins left="0.35" right="0.3937007874015748" top="0.3937007874015748" bottom="0.3937007874015748" header="0" footer="0"/>
  <pageSetup fitToHeight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B22">
      <selection activeCell="I46" sqref="I46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0.5" customHeight="1">
      <c r="A1" s="11"/>
      <c r="B1" s="11"/>
      <c r="C1" s="11"/>
      <c r="D1" s="11"/>
      <c r="E1" s="26"/>
      <c r="F1" s="26"/>
      <c r="G1" s="26"/>
      <c r="H1" s="26"/>
      <c r="I1" s="26"/>
      <c r="J1" s="26"/>
      <c r="K1" s="26"/>
      <c r="L1" s="26"/>
      <c r="M1" s="11"/>
    </row>
    <row r="2" spans="1:13" ht="28.5" customHeight="1">
      <c r="A2" s="11"/>
      <c r="B2" s="22" t="s">
        <v>370</v>
      </c>
      <c r="C2" s="22"/>
      <c r="D2" s="9"/>
      <c r="E2" s="10"/>
      <c r="F2" s="10"/>
      <c r="G2" s="10"/>
      <c r="H2" s="10"/>
      <c r="I2" s="10"/>
      <c r="J2" s="10"/>
      <c r="K2" s="132"/>
      <c r="L2" s="133"/>
      <c r="M2" s="11"/>
    </row>
    <row r="3" spans="1:13" ht="24">
      <c r="A3" s="11"/>
      <c r="B3" s="371" t="s">
        <v>143</v>
      </c>
      <c r="C3" s="506"/>
      <c r="D3" s="506"/>
      <c r="E3" s="340"/>
      <c r="F3" s="5" t="s">
        <v>56</v>
      </c>
      <c r="G3" s="347" t="s">
        <v>58</v>
      </c>
      <c r="H3" s="347"/>
      <c r="I3" s="8" t="s">
        <v>57</v>
      </c>
      <c r="J3" s="50"/>
      <c r="K3" s="132"/>
      <c r="L3" s="133"/>
      <c r="M3" s="11"/>
    </row>
    <row r="4" spans="1:13" ht="13.5" customHeight="1">
      <c r="A4" s="11"/>
      <c r="B4" s="371" t="s">
        <v>5</v>
      </c>
      <c r="C4" s="506"/>
      <c r="D4" s="506"/>
      <c r="E4" s="340"/>
      <c r="F4" s="8" t="s">
        <v>6</v>
      </c>
      <c r="G4" s="347">
        <v>1</v>
      </c>
      <c r="H4" s="347"/>
      <c r="I4" s="8">
        <v>2</v>
      </c>
      <c r="J4" s="50"/>
      <c r="K4" s="134"/>
      <c r="L4" s="135"/>
      <c r="M4" s="11"/>
    </row>
    <row r="5" spans="1:13" ht="13.5" customHeight="1">
      <c r="A5" s="11"/>
      <c r="B5" s="484" t="s">
        <v>78</v>
      </c>
      <c r="C5" s="504"/>
      <c r="D5" s="504"/>
      <c r="E5" s="505"/>
      <c r="F5" s="8">
        <v>99</v>
      </c>
      <c r="G5" s="503">
        <v>32397</v>
      </c>
      <c r="H5" s="503"/>
      <c r="I5" s="3">
        <v>8989</v>
      </c>
      <c r="J5" s="81"/>
      <c r="K5" s="134"/>
      <c r="L5" s="135"/>
      <c r="M5" s="11"/>
    </row>
    <row r="6" spans="1:13" ht="13.5" customHeight="1">
      <c r="A6" s="11"/>
      <c r="B6" s="484" t="s">
        <v>79</v>
      </c>
      <c r="C6" s="504"/>
      <c r="D6" s="504"/>
      <c r="E6" s="505"/>
      <c r="F6" s="8" t="s">
        <v>59</v>
      </c>
      <c r="G6" s="503">
        <v>653</v>
      </c>
      <c r="H6" s="503"/>
      <c r="I6" s="3">
        <v>233</v>
      </c>
      <c r="J6" s="81"/>
      <c r="K6" s="81"/>
      <c r="L6" s="81"/>
      <c r="M6" s="11"/>
    </row>
    <row r="7" spans="1:13" ht="13.5" customHeight="1">
      <c r="A7" s="11"/>
      <c r="B7" s="484" t="s">
        <v>248</v>
      </c>
      <c r="C7" s="504"/>
      <c r="D7" s="504"/>
      <c r="E7" s="505"/>
      <c r="F7" s="8" t="s">
        <v>60</v>
      </c>
      <c r="G7" s="503">
        <v>38</v>
      </c>
      <c r="H7" s="503"/>
      <c r="I7" s="3">
        <v>17</v>
      </c>
      <c r="J7" s="81"/>
      <c r="K7" s="81"/>
      <c r="L7" s="81"/>
      <c r="M7" s="11"/>
    </row>
    <row r="8" spans="1:13" ht="13.5" customHeight="1">
      <c r="A8" s="11"/>
      <c r="B8" s="484" t="s">
        <v>160</v>
      </c>
      <c r="C8" s="504"/>
      <c r="D8" s="504"/>
      <c r="E8" s="505"/>
      <c r="F8" s="8" t="s">
        <v>159</v>
      </c>
      <c r="G8" s="503">
        <v>25303</v>
      </c>
      <c r="H8" s="503"/>
      <c r="I8" s="3">
        <v>9469</v>
      </c>
      <c r="J8" s="81"/>
      <c r="K8" s="81"/>
      <c r="L8" s="81"/>
      <c r="M8" s="11"/>
    </row>
    <row r="9" spans="1:13" ht="13.5" customHeight="1">
      <c r="A9" s="11"/>
      <c r="B9" s="487" t="s">
        <v>147</v>
      </c>
      <c r="C9" s="509"/>
      <c r="D9" s="509"/>
      <c r="E9" s="509"/>
      <c r="F9" s="8" t="s">
        <v>365</v>
      </c>
      <c r="G9" s="503">
        <v>251931</v>
      </c>
      <c r="H9" s="503"/>
      <c r="I9" s="3">
        <v>200814</v>
      </c>
      <c r="J9" s="81"/>
      <c r="K9" s="81"/>
      <c r="L9" s="81"/>
      <c r="M9" s="11"/>
    </row>
    <row r="10" spans="1:13" ht="27.75" customHeight="1">
      <c r="A10" s="11"/>
      <c r="B10" s="510" t="s">
        <v>362</v>
      </c>
      <c r="C10" s="511"/>
      <c r="D10" s="511"/>
      <c r="E10" s="511"/>
      <c r="F10" s="8" t="s">
        <v>366</v>
      </c>
      <c r="G10" s="503">
        <v>2212</v>
      </c>
      <c r="H10" s="503"/>
      <c r="I10" s="3">
        <v>735</v>
      </c>
      <c r="J10" s="81"/>
      <c r="K10" s="81"/>
      <c r="L10" s="81"/>
      <c r="M10" s="11"/>
    </row>
    <row r="11" spans="1:13" ht="27.75" customHeight="1">
      <c r="A11" s="11"/>
      <c r="B11" s="510" t="s">
        <v>363</v>
      </c>
      <c r="C11" s="511"/>
      <c r="D11" s="511"/>
      <c r="E11" s="511"/>
      <c r="F11" s="8" t="s">
        <v>367</v>
      </c>
      <c r="G11" s="503">
        <v>30032</v>
      </c>
      <c r="H11" s="503"/>
      <c r="I11" s="3">
        <v>8349</v>
      </c>
      <c r="J11" s="81"/>
      <c r="K11" s="81"/>
      <c r="L11" s="81"/>
      <c r="M11" s="11"/>
    </row>
    <row r="12" spans="1:13" ht="13.5" customHeight="1">
      <c r="A12" s="11"/>
      <c r="B12" s="487" t="s">
        <v>364</v>
      </c>
      <c r="C12" s="509"/>
      <c r="D12" s="509"/>
      <c r="E12" s="509"/>
      <c r="F12" s="8" t="s">
        <v>368</v>
      </c>
      <c r="G12" s="503">
        <v>34922</v>
      </c>
      <c r="H12" s="503"/>
      <c r="I12" s="3">
        <v>25599</v>
      </c>
      <c r="J12" s="81"/>
      <c r="K12" s="81"/>
      <c r="L12" s="81"/>
      <c r="M12" s="11"/>
    </row>
    <row r="13" spans="1:13" ht="13.5" customHeight="1">
      <c r="A13" s="11"/>
      <c r="B13" s="496" t="s">
        <v>369</v>
      </c>
      <c r="C13" s="484" t="s">
        <v>80</v>
      </c>
      <c r="D13" s="507"/>
      <c r="E13" s="508"/>
      <c r="F13" s="8">
        <v>100</v>
      </c>
      <c r="G13" s="503">
        <v>40017</v>
      </c>
      <c r="H13" s="503"/>
      <c r="I13" s="3">
        <v>12073</v>
      </c>
      <c r="J13" s="81"/>
      <c r="K13" s="81"/>
      <c r="L13" s="81"/>
      <c r="M13" s="11"/>
    </row>
    <row r="14" spans="1:13" ht="13.5" customHeight="1">
      <c r="A14" s="11"/>
      <c r="B14" s="497"/>
      <c r="C14" s="500" t="s">
        <v>344</v>
      </c>
      <c r="D14" s="501"/>
      <c r="E14" s="502"/>
      <c r="F14" s="8">
        <v>101</v>
      </c>
      <c r="G14" s="503">
        <v>1871</v>
      </c>
      <c r="H14" s="503"/>
      <c r="I14" s="3">
        <v>604</v>
      </c>
      <c r="J14" s="81"/>
      <c r="K14" s="81"/>
      <c r="L14" s="81"/>
      <c r="M14" s="11"/>
    </row>
    <row r="15" spans="1:13" ht="69" customHeight="1">
      <c r="A15" s="11"/>
      <c r="B15" s="22" t="s">
        <v>61</v>
      </c>
      <c r="C15" s="22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4">
      <c r="A16" s="11"/>
      <c r="B16" s="487"/>
      <c r="C16" s="490"/>
      <c r="D16" s="490"/>
      <c r="E16" s="490"/>
      <c r="F16" s="490"/>
      <c r="G16" s="490"/>
      <c r="H16" s="5" t="s">
        <v>56</v>
      </c>
      <c r="I16" s="5" t="s">
        <v>354</v>
      </c>
      <c r="J16" s="80"/>
      <c r="K16" s="80"/>
      <c r="L16" s="80"/>
      <c r="M16" s="11"/>
    </row>
    <row r="17" spans="1:13" ht="13.5" customHeight="1">
      <c r="A17" s="11"/>
      <c r="B17" s="371" t="s">
        <v>5</v>
      </c>
      <c r="C17" s="506"/>
      <c r="D17" s="506"/>
      <c r="E17" s="506"/>
      <c r="F17" s="506"/>
      <c r="G17" s="340"/>
      <c r="H17" s="8" t="s">
        <v>6</v>
      </c>
      <c r="I17" s="8">
        <v>1</v>
      </c>
      <c r="J17" s="50"/>
      <c r="K17" s="50"/>
      <c r="L17" s="50"/>
      <c r="M17" s="11"/>
    </row>
    <row r="18" spans="1:13" ht="13.5" customHeight="1">
      <c r="A18" s="11"/>
      <c r="B18" s="491" t="s">
        <v>98</v>
      </c>
      <c r="C18" s="487" t="s">
        <v>81</v>
      </c>
      <c r="D18" s="490"/>
      <c r="E18" s="490"/>
      <c r="F18" s="490"/>
      <c r="G18" s="490"/>
      <c r="H18" s="8">
        <v>102</v>
      </c>
      <c r="I18" s="3">
        <v>37</v>
      </c>
      <c r="J18" s="81"/>
      <c r="K18" s="81"/>
      <c r="L18" s="81"/>
      <c r="M18" s="11"/>
    </row>
    <row r="19" spans="1:13" ht="13.5" customHeight="1">
      <c r="A19" s="11"/>
      <c r="B19" s="492"/>
      <c r="C19" s="487" t="s">
        <v>82</v>
      </c>
      <c r="D19" s="490"/>
      <c r="E19" s="490"/>
      <c r="F19" s="490"/>
      <c r="G19" s="490"/>
      <c r="H19" s="8">
        <v>103</v>
      </c>
      <c r="I19" s="3">
        <v>346</v>
      </c>
      <c r="J19" s="81"/>
      <c r="K19" s="81"/>
      <c r="L19" s="81"/>
      <c r="M19" s="11"/>
    </row>
    <row r="20" spans="1:13" ht="13.5" customHeight="1">
      <c r="A20" s="11"/>
      <c r="B20" s="492"/>
      <c r="C20" s="487" t="s">
        <v>83</v>
      </c>
      <c r="D20" s="490"/>
      <c r="E20" s="490"/>
      <c r="F20" s="490"/>
      <c r="G20" s="490"/>
      <c r="H20" s="8" t="s">
        <v>62</v>
      </c>
      <c r="I20" s="3">
        <v>24</v>
      </c>
      <c r="J20" s="81"/>
      <c r="K20" s="81"/>
      <c r="L20" s="81"/>
      <c r="M20" s="11"/>
    </row>
    <row r="21" spans="1:13" ht="13.5" customHeight="1">
      <c r="A21" s="11"/>
      <c r="B21" s="492"/>
      <c r="C21" s="487" t="s">
        <v>84</v>
      </c>
      <c r="D21" s="490"/>
      <c r="E21" s="490"/>
      <c r="F21" s="490"/>
      <c r="G21" s="490"/>
      <c r="H21" s="8">
        <v>104</v>
      </c>
      <c r="I21" s="3">
        <v>309</v>
      </c>
      <c r="J21" s="81"/>
      <c r="K21" s="81"/>
      <c r="L21" s="81"/>
      <c r="M21" s="11"/>
    </row>
    <row r="22" spans="1:13" ht="13.5" customHeight="1">
      <c r="A22" s="11"/>
      <c r="B22" s="492"/>
      <c r="C22" s="487" t="s">
        <v>85</v>
      </c>
      <c r="D22" s="490"/>
      <c r="E22" s="490"/>
      <c r="F22" s="490"/>
      <c r="G22" s="490"/>
      <c r="H22" s="8">
        <v>105</v>
      </c>
      <c r="I22" s="3">
        <v>1934</v>
      </c>
      <c r="J22" s="81"/>
      <c r="K22" s="81"/>
      <c r="L22" s="81"/>
      <c r="M22" s="11"/>
    </row>
    <row r="23" spans="1:13" ht="13.5" customHeight="1">
      <c r="A23" s="11"/>
      <c r="B23" s="492"/>
      <c r="C23" s="487" t="s">
        <v>86</v>
      </c>
      <c r="D23" s="490"/>
      <c r="E23" s="490"/>
      <c r="F23" s="490"/>
      <c r="G23" s="490"/>
      <c r="H23" s="8">
        <v>106</v>
      </c>
      <c r="I23" s="3">
        <v>1364</v>
      </c>
      <c r="J23" s="81"/>
      <c r="K23" s="81"/>
      <c r="L23" s="81"/>
      <c r="M23" s="11"/>
    </row>
    <row r="24" spans="1:13" ht="13.5" customHeight="1">
      <c r="A24" s="11"/>
      <c r="B24" s="492"/>
      <c r="C24" s="487" t="s">
        <v>87</v>
      </c>
      <c r="D24" s="490"/>
      <c r="E24" s="490"/>
      <c r="F24" s="490"/>
      <c r="G24" s="490"/>
      <c r="H24" s="8" t="s">
        <v>63</v>
      </c>
      <c r="I24" s="3">
        <v>250</v>
      </c>
      <c r="J24" s="81"/>
      <c r="K24" s="81"/>
      <c r="L24" s="81"/>
      <c r="M24" s="11"/>
    </row>
    <row r="25" spans="1:13" ht="13.5" customHeight="1">
      <c r="A25" s="11"/>
      <c r="B25" s="492"/>
      <c r="C25" s="487" t="s">
        <v>88</v>
      </c>
      <c r="D25" s="490"/>
      <c r="E25" s="490"/>
      <c r="F25" s="490"/>
      <c r="G25" s="490"/>
      <c r="H25" s="8" t="s">
        <v>64</v>
      </c>
      <c r="I25" s="3">
        <v>272</v>
      </c>
      <c r="J25" s="81"/>
      <c r="K25" s="81"/>
      <c r="L25" s="81"/>
      <c r="M25" s="11"/>
    </row>
    <row r="26" spans="1:13" ht="29.25" customHeight="1">
      <c r="A26" s="11"/>
      <c r="B26" s="492"/>
      <c r="C26" s="343" t="s">
        <v>324</v>
      </c>
      <c r="D26" s="488"/>
      <c r="E26" s="488"/>
      <c r="F26" s="488"/>
      <c r="G26" s="489"/>
      <c r="H26" s="8" t="s">
        <v>65</v>
      </c>
      <c r="I26" s="3">
        <v>1861</v>
      </c>
      <c r="J26" s="81"/>
      <c r="K26" s="132"/>
      <c r="L26" s="137" t="s">
        <v>230</v>
      </c>
      <c r="M26" s="11"/>
    </row>
    <row r="27" spans="1:13" ht="28.5" customHeight="1">
      <c r="A27" s="11"/>
      <c r="B27" s="492"/>
      <c r="C27" s="496" t="s">
        <v>89</v>
      </c>
      <c r="D27" s="343" t="s">
        <v>90</v>
      </c>
      <c r="E27" s="494"/>
      <c r="F27" s="494"/>
      <c r="G27" s="495"/>
      <c r="H27" s="8" t="s">
        <v>66</v>
      </c>
      <c r="I27" s="3">
        <v>1792</v>
      </c>
      <c r="J27" s="81"/>
      <c r="K27" s="127" t="str">
        <f>IF(I26=SUM(I27:I28),"ok","chyba")</f>
        <v>ok</v>
      </c>
      <c r="L27" s="136" t="s">
        <v>250</v>
      </c>
      <c r="M27" s="11"/>
    </row>
    <row r="28" spans="1:13" ht="18" customHeight="1">
      <c r="A28" s="11"/>
      <c r="B28" s="492"/>
      <c r="C28" s="497"/>
      <c r="D28" s="343" t="s">
        <v>91</v>
      </c>
      <c r="E28" s="494"/>
      <c r="F28" s="494"/>
      <c r="G28" s="495"/>
      <c r="H28" s="8" t="s">
        <v>67</v>
      </c>
      <c r="I28" s="3">
        <v>69</v>
      </c>
      <c r="J28" s="81"/>
      <c r="K28" s="134"/>
      <c r="L28" s="135"/>
      <c r="M28" s="11"/>
    </row>
    <row r="29" spans="1:13" ht="13.5" customHeight="1">
      <c r="A29" s="11"/>
      <c r="B29" s="492"/>
      <c r="C29" s="487" t="s">
        <v>92</v>
      </c>
      <c r="D29" s="490"/>
      <c r="E29" s="490"/>
      <c r="F29" s="490"/>
      <c r="G29" s="490"/>
      <c r="H29" s="8" t="s">
        <v>68</v>
      </c>
      <c r="I29" s="3">
        <v>133</v>
      </c>
      <c r="J29" s="81"/>
      <c r="K29" s="81"/>
      <c r="L29" s="81"/>
      <c r="M29" s="11"/>
    </row>
    <row r="30" spans="1:13" ht="13.5" customHeight="1">
      <c r="A30" s="11"/>
      <c r="B30" s="492"/>
      <c r="C30" s="487" t="s">
        <v>161</v>
      </c>
      <c r="D30" s="490"/>
      <c r="E30" s="490"/>
      <c r="F30" s="490"/>
      <c r="G30" s="490"/>
      <c r="H30" s="8" t="s">
        <v>69</v>
      </c>
      <c r="I30" s="3">
        <v>10</v>
      </c>
      <c r="J30" s="81"/>
      <c r="K30" s="81"/>
      <c r="L30" s="81"/>
      <c r="M30" s="11"/>
    </row>
    <row r="31" spans="1:13" ht="13.5" customHeight="1">
      <c r="A31" s="11"/>
      <c r="B31" s="492"/>
      <c r="C31" s="487" t="s">
        <v>93</v>
      </c>
      <c r="D31" s="490"/>
      <c r="E31" s="490"/>
      <c r="F31" s="490"/>
      <c r="G31" s="490"/>
      <c r="H31" s="8" t="s">
        <v>70</v>
      </c>
      <c r="I31" s="3">
        <v>3</v>
      </c>
      <c r="J31" s="81"/>
      <c r="K31" s="81"/>
      <c r="L31" s="81"/>
      <c r="M31" s="11"/>
    </row>
    <row r="32" spans="1:13" ht="13.5" customHeight="1">
      <c r="A32" s="11"/>
      <c r="B32" s="492"/>
      <c r="C32" s="487" t="s">
        <v>94</v>
      </c>
      <c r="D32" s="490"/>
      <c r="E32" s="490"/>
      <c r="F32" s="490"/>
      <c r="G32" s="490"/>
      <c r="H32" s="8" t="s">
        <v>71</v>
      </c>
      <c r="I32" s="3">
        <v>4</v>
      </c>
      <c r="J32" s="81"/>
      <c r="K32" s="81"/>
      <c r="L32" s="81"/>
      <c r="M32" s="11"/>
    </row>
    <row r="33" spans="1:13" ht="13.5" customHeight="1">
      <c r="A33" s="11"/>
      <c r="B33" s="492"/>
      <c r="C33" s="487" t="s">
        <v>95</v>
      </c>
      <c r="D33" s="490"/>
      <c r="E33" s="490"/>
      <c r="F33" s="490"/>
      <c r="G33" s="490"/>
      <c r="H33" s="8" t="s">
        <v>72</v>
      </c>
      <c r="I33" s="3">
        <v>9</v>
      </c>
      <c r="J33" s="81"/>
      <c r="K33" s="81"/>
      <c r="L33" s="81"/>
      <c r="M33" s="11"/>
    </row>
    <row r="34" spans="1:13" ht="24" customHeight="1">
      <c r="A34" s="11"/>
      <c r="B34" s="492"/>
      <c r="C34" s="343" t="s">
        <v>96</v>
      </c>
      <c r="D34" s="488"/>
      <c r="E34" s="488"/>
      <c r="F34" s="488"/>
      <c r="G34" s="489"/>
      <c r="H34" s="8" t="s">
        <v>73</v>
      </c>
      <c r="I34" s="3">
        <v>9</v>
      </c>
      <c r="J34" s="81"/>
      <c r="K34" s="81"/>
      <c r="L34" s="81"/>
      <c r="M34" s="11"/>
    </row>
    <row r="35" spans="1:13" ht="13.5" customHeight="1">
      <c r="A35" s="11"/>
      <c r="B35" s="493"/>
      <c r="C35" s="487" t="s">
        <v>97</v>
      </c>
      <c r="D35" s="490"/>
      <c r="E35" s="490"/>
      <c r="F35" s="490"/>
      <c r="G35" s="490"/>
      <c r="H35" s="8" t="s">
        <v>74</v>
      </c>
      <c r="I35" s="3">
        <v>562</v>
      </c>
      <c r="J35" s="81"/>
      <c r="K35" s="81"/>
      <c r="L35" s="81"/>
      <c r="M35" s="11"/>
    </row>
    <row r="36" spans="1:13" ht="13.5" customHeight="1">
      <c r="A36" s="11"/>
      <c r="B36" s="491" t="s">
        <v>99</v>
      </c>
      <c r="C36" s="487" t="s">
        <v>325</v>
      </c>
      <c r="D36" s="490"/>
      <c r="E36" s="490"/>
      <c r="F36" s="490"/>
      <c r="G36" s="490"/>
      <c r="H36" s="8">
        <v>107</v>
      </c>
      <c r="I36" s="3">
        <v>888</v>
      </c>
      <c r="J36" s="81"/>
      <c r="K36" s="81"/>
      <c r="L36" s="81"/>
      <c r="M36" s="11"/>
    </row>
    <row r="37" spans="1:13" ht="13.5" customHeight="1">
      <c r="A37" s="11"/>
      <c r="B37" s="492"/>
      <c r="C37" s="498" t="s">
        <v>355</v>
      </c>
      <c r="D37" s="499"/>
      <c r="E37" s="499"/>
      <c r="F37" s="499"/>
      <c r="G37" s="499"/>
      <c r="H37" s="8">
        <v>108</v>
      </c>
      <c r="I37" s="3">
        <v>804</v>
      </c>
      <c r="J37" s="81"/>
      <c r="K37" s="81"/>
      <c r="L37" s="81"/>
      <c r="M37" s="11"/>
    </row>
    <row r="38" spans="1:13" ht="13.5" customHeight="1">
      <c r="A38" s="11"/>
      <c r="B38" s="493"/>
      <c r="C38" s="487" t="s">
        <v>326</v>
      </c>
      <c r="D38" s="490"/>
      <c r="E38" s="490"/>
      <c r="F38" s="490"/>
      <c r="G38" s="490"/>
      <c r="H38" s="8" t="s">
        <v>75</v>
      </c>
      <c r="I38" s="3">
        <v>139</v>
      </c>
      <c r="J38" s="81"/>
      <c r="K38" s="81"/>
      <c r="L38" s="81"/>
      <c r="M38" s="11"/>
    </row>
    <row r="39" spans="1:13" ht="24.75" customHeight="1">
      <c r="A39" s="11"/>
      <c r="B39" s="487" t="s">
        <v>405</v>
      </c>
      <c r="C39" s="487"/>
      <c r="D39" s="487"/>
      <c r="E39" s="487"/>
      <c r="F39" s="487"/>
      <c r="G39" s="487"/>
      <c r="H39" s="8">
        <v>109</v>
      </c>
      <c r="I39" s="3">
        <v>96101</v>
      </c>
      <c r="J39" s="81"/>
      <c r="K39" s="127" t="str">
        <f>IF(I39&gt;=I40,"ok","chyba")</f>
        <v>ok</v>
      </c>
      <c r="L39" s="128" t="s">
        <v>249</v>
      </c>
      <c r="M39" s="11"/>
    </row>
    <row r="40" spans="1:13" ht="13.5" customHeight="1">
      <c r="A40" s="11"/>
      <c r="B40" s="487" t="s">
        <v>145</v>
      </c>
      <c r="C40" s="487"/>
      <c r="D40" s="487"/>
      <c r="E40" s="487"/>
      <c r="F40" s="487"/>
      <c r="G40" s="487"/>
      <c r="H40" s="8" t="s">
        <v>76</v>
      </c>
      <c r="I40" s="3">
        <v>648</v>
      </c>
      <c r="J40" s="81"/>
      <c r="K40" s="81"/>
      <c r="L40" s="81"/>
      <c r="M40" s="11"/>
    </row>
    <row r="41" spans="1:13" ht="13.5" customHeight="1">
      <c r="A41" s="11"/>
      <c r="B41" s="487" t="s">
        <v>404</v>
      </c>
      <c r="C41" s="487"/>
      <c r="D41" s="487"/>
      <c r="E41" s="487"/>
      <c r="F41" s="487"/>
      <c r="G41" s="487"/>
      <c r="H41" s="8" t="s">
        <v>77</v>
      </c>
      <c r="I41" s="3">
        <v>1144</v>
      </c>
      <c r="J41" s="81"/>
      <c r="K41" s="81"/>
      <c r="L41" s="81"/>
      <c r="M41" s="11"/>
    </row>
    <row r="42" spans="1:13" ht="13.5" customHeight="1">
      <c r="A42" s="11"/>
      <c r="B42" s="487" t="s">
        <v>100</v>
      </c>
      <c r="C42" s="487"/>
      <c r="D42" s="487"/>
      <c r="E42" s="487"/>
      <c r="F42" s="487"/>
      <c r="G42" s="487"/>
      <c r="H42" s="8" t="s">
        <v>144</v>
      </c>
      <c r="I42" s="3">
        <v>360</v>
      </c>
      <c r="J42" s="81"/>
      <c r="K42" s="81"/>
      <c r="L42" s="81"/>
      <c r="M42" s="11"/>
    </row>
    <row r="43" spans="1:13" ht="13.5" customHeight="1">
      <c r="A43" s="11"/>
      <c r="B43" s="487" t="s">
        <v>388</v>
      </c>
      <c r="C43" s="487"/>
      <c r="D43" s="487"/>
      <c r="E43" s="487"/>
      <c r="F43" s="487"/>
      <c r="G43" s="487"/>
      <c r="H43" s="8">
        <v>110</v>
      </c>
      <c r="I43" s="3">
        <v>121931</v>
      </c>
      <c r="J43" s="81"/>
      <c r="K43" s="81"/>
      <c r="L43" s="81"/>
      <c r="M43" s="11"/>
    </row>
    <row r="44" spans="1:13" ht="13.5" customHeight="1">
      <c r="A44" s="11"/>
      <c r="B44" s="249" t="s">
        <v>334</v>
      </c>
      <c r="C44" s="254"/>
      <c r="D44" s="254"/>
      <c r="E44" s="254"/>
      <c r="F44" s="254"/>
      <c r="G44" s="255"/>
      <c r="H44" s="196" t="s">
        <v>335</v>
      </c>
      <c r="I44" s="3">
        <v>5752</v>
      </c>
      <c r="J44" s="81"/>
      <c r="K44" s="81"/>
      <c r="L44" s="81"/>
      <c r="M44" s="11"/>
    </row>
    <row r="45" spans="1:13" ht="27.75" customHeight="1">
      <c r="A45" s="11"/>
      <c r="B45" s="477" t="s">
        <v>336</v>
      </c>
      <c r="C45" s="478"/>
      <c r="D45" s="478"/>
      <c r="E45" s="478"/>
      <c r="F45" s="478"/>
      <c r="G45" s="479"/>
      <c r="H45" s="196" t="s">
        <v>337</v>
      </c>
      <c r="I45" s="3">
        <v>12624</v>
      </c>
      <c r="J45" s="81"/>
      <c r="K45" s="81"/>
      <c r="L45" s="81"/>
      <c r="M45" s="11"/>
    </row>
    <row r="46" spans="1:13" ht="13.5" customHeight="1">
      <c r="A46" s="11"/>
      <c r="B46" s="481" t="s">
        <v>146</v>
      </c>
      <c r="C46" s="482"/>
      <c r="D46" s="482"/>
      <c r="E46" s="482"/>
      <c r="F46" s="482"/>
      <c r="G46" s="483"/>
      <c r="H46" s="196">
        <v>111</v>
      </c>
      <c r="I46" s="3">
        <v>24715</v>
      </c>
      <c r="J46" s="81"/>
      <c r="K46" s="81"/>
      <c r="L46" s="81"/>
      <c r="M46" s="11"/>
    </row>
    <row r="47" spans="1:13" ht="13.5" customHeight="1">
      <c r="A47" s="263"/>
      <c r="B47" s="484" t="s">
        <v>387</v>
      </c>
      <c r="C47" s="485"/>
      <c r="D47" s="485"/>
      <c r="E47" s="485"/>
      <c r="F47" s="485"/>
      <c r="G47" s="486"/>
      <c r="H47" s="196" t="s">
        <v>390</v>
      </c>
      <c r="I47" s="3">
        <v>1721</v>
      </c>
      <c r="J47" s="81"/>
      <c r="K47" s="81"/>
      <c r="L47" s="81"/>
      <c r="M47" s="11"/>
    </row>
    <row r="48" spans="1:13" ht="13.5" customHeight="1">
      <c r="A48" s="264"/>
      <c r="B48" s="484" t="s">
        <v>389</v>
      </c>
      <c r="C48" s="485"/>
      <c r="D48" s="485"/>
      <c r="E48" s="485"/>
      <c r="F48" s="485"/>
      <c r="G48" s="486"/>
      <c r="H48" s="196" t="s">
        <v>391</v>
      </c>
      <c r="I48" s="3">
        <v>459</v>
      </c>
      <c r="J48" s="81"/>
      <c r="K48" s="81"/>
      <c r="L48" s="81"/>
      <c r="M48" s="11"/>
    </row>
    <row r="49" spans="1:13" ht="13.5" customHeight="1">
      <c r="A49" s="264"/>
      <c r="B49" s="484" t="s">
        <v>455</v>
      </c>
      <c r="C49" s="485"/>
      <c r="D49" s="485"/>
      <c r="E49" s="485"/>
      <c r="F49" s="485"/>
      <c r="G49" s="486"/>
      <c r="H49" s="196" t="s">
        <v>456</v>
      </c>
      <c r="I49" s="3">
        <v>4036</v>
      </c>
      <c r="J49" s="81"/>
      <c r="K49" s="81"/>
      <c r="L49" s="81"/>
      <c r="M49" s="11"/>
    </row>
    <row r="50" spans="2:12" ht="22.5" customHeight="1" thickBot="1">
      <c r="B50" s="147" t="s">
        <v>270</v>
      </c>
      <c r="C50" s="9"/>
      <c r="D50" s="9"/>
      <c r="E50" s="10"/>
      <c r="F50" s="10"/>
      <c r="G50" s="10"/>
      <c r="H50" s="10"/>
      <c r="I50" s="10"/>
      <c r="J50" s="14"/>
      <c r="K50" s="14"/>
      <c r="L50" s="14"/>
    </row>
    <row r="51" spans="2:12" ht="32.25" customHeight="1" thickBot="1">
      <c r="B51" s="480"/>
      <c r="C51" s="403"/>
      <c r="D51" s="403"/>
      <c r="E51" s="403"/>
      <c r="F51" s="403"/>
      <c r="G51" s="403"/>
      <c r="H51" s="403"/>
      <c r="I51" s="404"/>
      <c r="J51" s="14"/>
      <c r="K51" s="14"/>
      <c r="L51" s="14"/>
    </row>
    <row r="52" spans="2:12" ht="15" customHeight="1"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/>
  <mergeCells count="62">
    <mergeCell ref="C22:G22"/>
    <mergeCell ref="C23:G23"/>
    <mergeCell ref="C31:G31"/>
    <mergeCell ref="C33:G33"/>
    <mergeCell ref="C24:G24"/>
    <mergeCell ref="C25:G25"/>
    <mergeCell ref="C32:G32"/>
    <mergeCell ref="C26:G26"/>
    <mergeCell ref="C29:G29"/>
    <mergeCell ref="C30:G30"/>
    <mergeCell ref="B10:E10"/>
    <mergeCell ref="B11:E11"/>
    <mergeCell ref="B12:E12"/>
    <mergeCell ref="B13:B14"/>
    <mergeCell ref="B9:E9"/>
    <mergeCell ref="G9:H9"/>
    <mergeCell ref="G12:H12"/>
    <mergeCell ref="G3:H3"/>
    <mergeCell ref="G4:H4"/>
    <mergeCell ref="B4:E4"/>
    <mergeCell ref="B3:E3"/>
    <mergeCell ref="G10:H10"/>
    <mergeCell ref="G11:H11"/>
    <mergeCell ref="B8:E8"/>
    <mergeCell ref="B17:G17"/>
    <mergeCell ref="B16:G16"/>
    <mergeCell ref="C13:E13"/>
    <mergeCell ref="G13:H13"/>
    <mergeCell ref="G14:H14"/>
    <mergeCell ref="C18:G18"/>
    <mergeCell ref="C19:G19"/>
    <mergeCell ref="C14:E14"/>
    <mergeCell ref="G5:H5"/>
    <mergeCell ref="G7:H7"/>
    <mergeCell ref="G8:H8"/>
    <mergeCell ref="B6:E6"/>
    <mergeCell ref="G6:H6"/>
    <mergeCell ref="B5:E5"/>
    <mergeCell ref="B7:E7"/>
    <mergeCell ref="D27:G27"/>
    <mergeCell ref="D28:G28"/>
    <mergeCell ref="C27:C28"/>
    <mergeCell ref="B42:G42"/>
    <mergeCell ref="C37:G37"/>
    <mergeCell ref="C38:G38"/>
    <mergeCell ref="B36:B38"/>
    <mergeCell ref="B43:G43"/>
    <mergeCell ref="B41:G41"/>
    <mergeCell ref="C34:G34"/>
    <mergeCell ref="C35:G35"/>
    <mergeCell ref="B39:G39"/>
    <mergeCell ref="B40:G40"/>
    <mergeCell ref="B18:B35"/>
    <mergeCell ref="C20:G20"/>
    <mergeCell ref="C21:G21"/>
    <mergeCell ref="C36:G36"/>
    <mergeCell ref="B45:G45"/>
    <mergeCell ref="B51:I51"/>
    <mergeCell ref="B46:G46"/>
    <mergeCell ref="B47:G47"/>
    <mergeCell ref="B48:G48"/>
    <mergeCell ref="B49:G49"/>
  </mergeCells>
  <conditionalFormatting sqref="K3:K5 K39 K26 K28">
    <cfRule type="cellIs" priority="1" dxfId="2" operator="equal" stopIfTrue="1">
      <formula>"chyba"</formula>
    </cfRule>
  </conditionalFormatting>
  <conditionalFormatting sqref="K2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8:I49">
      <formula1>0</formula1>
      <formula2>99999</formula2>
    </dataValidation>
    <dataValidation type="whole" allowBlank="1" showErrorMessage="1" errorTitle="Pozor!" error="Vložte numerickou hodnotu!" sqref="G5:I14">
      <formula1>0</formula1>
      <formula2>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="90" zoomScaleNormal="90" zoomScalePageLayoutView="0" workbookViewId="0" topLeftCell="A19">
      <selection activeCell="O25" sqref="O25"/>
    </sheetView>
  </sheetViews>
  <sheetFormatPr defaultColWidth="0" defaultRowHeight="12.75" zeroHeight="1"/>
  <cols>
    <col min="1" max="1" width="1.75390625" style="27" customWidth="1"/>
    <col min="2" max="2" width="32.00390625" style="27" customWidth="1"/>
    <col min="3" max="3" width="6.125" style="27" customWidth="1"/>
    <col min="4" max="4" width="8.00390625" style="27" customWidth="1"/>
    <col min="5" max="5" width="3.375" style="27" customWidth="1"/>
    <col min="6" max="6" width="5.75390625" style="27" customWidth="1"/>
    <col min="7" max="7" width="9.25390625" style="27" customWidth="1"/>
    <col min="8" max="8" width="13.25390625" style="27" customWidth="1"/>
    <col min="9" max="9" width="9.375" style="27" customWidth="1"/>
    <col min="10" max="10" width="3.625" style="27" customWidth="1"/>
    <col min="11" max="11" width="11.125" style="27" customWidth="1"/>
    <col min="12" max="12" width="13.00390625" style="27" customWidth="1"/>
    <col min="13" max="13" width="6.00390625" style="27" customWidth="1"/>
    <col min="14" max="14" width="6.25390625" style="27" customWidth="1"/>
    <col min="15" max="15" width="27.00390625" style="27" customWidth="1"/>
    <col min="16" max="16" width="1.75390625" style="27" customWidth="1"/>
    <col min="17" max="16384" width="0" style="27" hidden="1" customWidth="1"/>
  </cols>
  <sheetData>
    <row r="1" spans="1:16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8" customFormat="1" ht="30" customHeight="1">
      <c r="A2" s="41"/>
      <c r="B2" s="250" t="s">
        <v>350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/>
    </row>
    <row r="3" spans="1:16" ht="24.75" customHeight="1">
      <c r="A3" s="11"/>
      <c r="B3" s="484"/>
      <c r="C3" s="507"/>
      <c r="D3" s="507"/>
      <c r="E3" s="507"/>
      <c r="F3" s="507"/>
      <c r="G3" s="507"/>
      <c r="H3" s="508"/>
      <c r="I3" s="39" t="s">
        <v>7</v>
      </c>
      <c r="J3" s="374" t="s">
        <v>101</v>
      </c>
      <c r="K3" s="530"/>
      <c r="L3" s="531"/>
      <c r="M3" s="80"/>
      <c r="N3" s="132"/>
      <c r="O3" s="133"/>
      <c r="P3" s="11"/>
    </row>
    <row r="4" spans="1:16" ht="13.5" customHeight="1">
      <c r="A4" s="11"/>
      <c r="B4" s="371" t="s">
        <v>5</v>
      </c>
      <c r="C4" s="532"/>
      <c r="D4" s="532"/>
      <c r="E4" s="532"/>
      <c r="F4" s="532"/>
      <c r="G4" s="532"/>
      <c r="H4" s="532"/>
      <c r="I4" s="8" t="s">
        <v>6</v>
      </c>
      <c r="J4" s="532">
        <v>1</v>
      </c>
      <c r="K4" s="532"/>
      <c r="L4" s="521"/>
      <c r="M4" s="50"/>
      <c r="N4" s="132"/>
      <c r="O4" s="137" t="s">
        <v>230</v>
      </c>
      <c r="P4" s="11"/>
    </row>
    <row r="5" spans="1:16" ht="38.25" customHeight="1">
      <c r="A5" s="11"/>
      <c r="B5" s="355" t="s">
        <v>102</v>
      </c>
      <c r="C5" s="522"/>
      <c r="D5" s="522"/>
      <c r="E5" s="522"/>
      <c r="F5" s="522"/>
      <c r="G5" s="522"/>
      <c r="H5" s="523"/>
      <c r="I5" s="8" t="s">
        <v>104</v>
      </c>
      <c r="J5" s="369">
        <v>190</v>
      </c>
      <c r="K5" s="524"/>
      <c r="L5" s="525"/>
      <c r="M5" s="81"/>
      <c r="N5" s="127" t="str">
        <f>IF(J5&gt;=SUM(J6:L8),"ok","chyba")</f>
        <v>ok</v>
      </c>
      <c r="O5" s="128" t="s">
        <v>253</v>
      </c>
      <c r="P5" s="11"/>
    </row>
    <row r="6" spans="1:16" ht="13.5" customHeight="1">
      <c r="A6" s="11"/>
      <c r="B6" s="526" t="s">
        <v>89</v>
      </c>
      <c r="C6" s="487" t="s">
        <v>84</v>
      </c>
      <c r="D6" s="509"/>
      <c r="E6" s="509"/>
      <c r="F6" s="509"/>
      <c r="G6" s="509"/>
      <c r="H6" s="509"/>
      <c r="I6" s="8" t="s">
        <v>105</v>
      </c>
      <c r="J6" s="369">
        <v>105</v>
      </c>
      <c r="K6" s="524"/>
      <c r="L6" s="525"/>
      <c r="M6" s="81"/>
      <c r="N6" s="134"/>
      <c r="O6" s="139"/>
      <c r="P6" s="11"/>
    </row>
    <row r="7" spans="1:16" ht="13.5" customHeight="1">
      <c r="A7" s="11"/>
      <c r="B7" s="527"/>
      <c r="C7" s="487" t="s">
        <v>85</v>
      </c>
      <c r="D7" s="509"/>
      <c r="E7" s="509"/>
      <c r="F7" s="509"/>
      <c r="G7" s="509"/>
      <c r="H7" s="509"/>
      <c r="I7" s="8" t="s">
        <v>106</v>
      </c>
      <c r="J7" s="369">
        <v>74</v>
      </c>
      <c r="K7" s="524"/>
      <c r="L7" s="525"/>
      <c r="M7" s="81"/>
      <c r="N7" s="134"/>
      <c r="O7" s="139"/>
      <c r="P7" s="11"/>
    </row>
    <row r="8" spans="1:16" ht="13.5" customHeight="1">
      <c r="A8" s="11"/>
      <c r="B8" s="528"/>
      <c r="C8" s="487" t="s">
        <v>103</v>
      </c>
      <c r="D8" s="509"/>
      <c r="E8" s="509"/>
      <c r="F8" s="509"/>
      <c r="G8" s="509"/>
      <c r="H8" s="509"/>
      <c r="I8" s="8" t="s">
        <v>107</v>
      </c>
      <c r="J8" s="369">
        <v>6</v>
      </c>
      <c r="K8" s="524"/>
      <c r="L8" s="525"/>
      <c r="M8" s="81"/>
      <c r="N8" s="134"/>
      <c r="O8" s="139"/>
      <c r="P8" s="11"/>
    </row>
    <row r="9" spans="1:16" ht="13.5" customHeight="1">
      <c r="A9" s="11"/>
      <c r="B9" s="355" t="s">
        <v>110</v>
      </c>
      <c r="C9" s="522"/>
      <c r="D9" s="522"/>
      <c r="E9" s="522"/>
      <c r="F9" s="522"/>
      <c r="G9" s="522"/>
      <c r="H9" s="523"/>
      <c r="I9" s="8" t="s">
        <v>108</v>
      </c>
      <c r="J9" s="369">
        <v>39</v>
      </c>
      <c r="K9" s="524"/>
      <c r="L9" s="525"/>
      <c r="M9" s="81"/>
      <c r="N9" s="134"/>
      <c r="O9" s="139"/>
      <c r="P9" s="11"/>
    </row>
    <row r="10" spans="1:16" ht="17.25" customHeight="1">
      <c r="A10" s="11"/>
      <c r="B10" s="477" t="s">
        <v>338</v>
      </c>
      <c r="C10" s="536"/>
      <c r="D10" s="536"/>
      <c r="E10" s="536"/>
      <c r="F10" s="536"/>
      <c r="G10" s="536"/>
      <c r="H10" s="537"/>
      <c r="I10" s="196" t="s">
        <v>109</v>
      </c>
      <c r="J10" s="369">
        <v>26</v>
      </c>
      <c r="K10" s="395"/>
      <c r="L10" s="396"/>
      <c r="M10" s="81"/>
      <c r="N10" s="134"/>
      <c r="O10" s="139"/>
      <c r="P10" s="11"/>
    </row>
    <row r="11" spans="1:16" ht="16.5" customHeight="1">
      <c r="A11" s="11"/>
      <c r="B11" s="477" t="s">
        <v>339</v>
      </c>
      <c r="C11" s="536"/>
      <c r="D11" s="536"/>
      <c r="E11" s="536"/>
      <c r="F11" s="536"/>
      <c r="G11" s="536"/>
      <c r="H11" s="537"/>
      <c r="I11" s="196" t="s">
        <v>275</v>
      </c>
      <c r="J11" s="369">
        <v>14</v>
      </c>
      <c r="K11" s="395"/>
      <c r="L11" s="396"/>
      <c r="M11" s="81"/>
      <c r="N11" s="134"/>
      <c r="O11" s="139"/>
      <c r="P11" s="11"/>
    </row>
    <row r="12" spans="1:16" ht="13.5" customHeight="1">
      <c r="A12" s="11"/>
      <c r="B12" s="544" t="s">
        <v>111</v>
      </c>
      <c r="C12" s="545"/>
      <c r="D12" s="545"/>
      <c r="E12" s="545"/>
      <c r="F12" s="545"/>
      <c r="G12" s="545"/>
      <c r="H12" s="546"/>
      <c r="I12" s="196" t="s">
        <v>353</v>
      </c>
      <c r="J12" s="369">
        <v>666</v>
      </c>
      <c r="K12" s="524"/>
      <c r="L12" s="525"/>
      <c r="M12" s="81"/>
      <c r="N12" s="134"/>
      <c r="O12" s="139"/>
      <c r="P12" s="11"/>
    </row>
    <row r="13" spans="1:16" ht="13.5" customHeight="1">
      <c r="A13" s="11"/>
      <c r="B13" s="544" t="s">
        <v>112</v>
      </c>
      <c r="C13" s="545"/>
      <c r="D13" s="545"/>
      <c r="E13" s="545"/>
      <c r="F13" s="545"/>
      <c r="G13" s="545"/>
      <c r="H13" s="546"/>
      <c r="I13" s="196" t="s">
        <v>351</v>
      </c>
      <c r="J13" s="369">
        <v>27</v>
      </c>
      <c r="K13" s="524"/>
      <c r="L13" s="525"/>
      <c r="M13" s="81"/>
      <c r="N13" s="134"/>
      <c r="O13" s="139"/>
      <c r="P13" s="11"/>
    </row>
    <row r="14" spans="1:16" ht="13.5" customHeight="1">
      <c r="A14" s="11"/>
      <c r="B14" s="199" t="s">
        <v>296</v>
      </c>
      <c r="C14" s="253"/>
      <c r="D14" s="253"/>
      <c r="E14" s="253"/>
      <c r="F14" s="253"/>
      <c r="G14" s="253"/>
      <c r="H14" s="253"/>
      <c r="I14" s="196" t="s">
        <v>352</v>
      </c>
      <c r="J14" s="533">
        <v>11</v>
      </c>
      <c r="K14" s="534"/>
      <c r="L14" s="535"/>
      <c r="M14" s="81"/>
      <c r="N14" s="134"/>
      <c r="O14" s="139"/>
      <c r="P14" s="11"/>
    </row>
    <row r="15" spans="1:16" ht="13.5" customHeight="1">
      <c r="A15" s="11"/>
      <c r="B15" s="56"/>
      <c r="C15" s="56"/>
      <c r="D15" s="56"/>
      <c r="E15" s="56"/>
      <c r="F15" s="56"/>
      <c r="G15" s="56"/>
      <c r="H15" s="56"/>
      <c r="I15" s="50"/>
      <c r="J15" s="81"/>
      <c r="K15" s="81"/>
      <c r="L15" s="81"/>
      <c r="M15" s="81"/>
      <c r="N15" s="134"/>
      <c r="O15" s="139"/>
      <c r="P15" s="11"/>
    </row>
    <row r="16" spans="1:16" ht="60" customHeight="1">
      <c r="A16" s="11"/>
      <c r="B16" s="22" t="s">
        <v>113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1"/>
      <c r="P16" s="11"/>
    </row>
    <row r="17" spans="1:16" ht="13.5" customHeight="1">
      <c r="A17" s="11"/>
      <c r="B17" s="547"/>
      <c r="C17" s="548"/>
      <c r="D17" s="548"/>
      <c r="E17" s="549"/>
      <c r="F17" s="362" t="s">
        <v>114</v>
      </c>
      <c r="G17" s="374" t="s">
        <v>115</v>
      </c>
      <c r="H17" s="529"/>
      <c r="I17" s="529"/>
      <c r="J17" s="529"/>
      <c r="K17" s="408"/>
      <c r="L17" s="362" t="s">
        <v>371</v>
      </c>
      <c r="M17" s="80"/>
      <c r="N17" s="80"/>
      <c r="O17" s="80"/>
      <c r="P17" s="11"/>
    </row>
    <row r="18" spans="1:16" ht="84" customHeight="1">
      <c r="A18" s="11"/>
      <c r="B18" s="550"/>
      <c r="C18" s="551"/>
      <c r="D18" s="551"/>
      <c r="E18" s="552"/>
      <c r="F18" s="543"/>
      <c r="G18" s="5" t="s">
        <v>457</v>
      </c>
      <c r="H18" s="5" t="s">
        <v>458</v>
      </c>
      <c r="I18" s="338" t="s">
        <v>459</v>
      </c>
      <c r="J18" s="516"/>
      <c r="K18" s="284" t="s">
        <v>460</v>
      </c>
      <c r="L18" s="542"/>
      <c r="M18" s="80"/>
      <c r="N18" s="80"/>
      <c r="O18" s="80"/>
      <c r="P18" s="11"/>
    </row>
    <row r="19" spans="1:16" ht="13.5" customHeight="1">
      <c r="A19" s="11"/>
      <c r="B19" s="338" t="s">
        <v>5</v>
      </c>
      <c r="C19" s="515"/>
      <c r="D19" s="515"/>
      <c r="E19" s="515"/>
      <c r="F19" s="8" t="s">
        <v>6</v>
      </c>
      <c r="G19" s="25">
        <v>1</v>
      </c>
      <c r="H19" s="8">
        <v>2</v>
      </c>
      <c r="I19" s="338">
        <v>3</v>
      </c>
      <c r="J19" s="516"/>
      <c r="K19" s="181">
        <v>4</v>
      </c>
      <c r="L19" s="35">
        <v>5</v>
      </c>
      <c r="M19" s="50"/>
      <c r="N19" s="50"/>
      <c r="O19" s="50"/>
      <c r="P19" s="11"/>
    </row>
    <row r="20" spans="1:16" ht="13.5" customHeight="1">
      <c r="A20" s="11"/>
      <c r="B20" s="358" t="s">
        <v>117</v>
      </c>
      <c r="C20" s="517"/>
      <c r="D20" s="517"/>
      <c r="E20" s="518"/>
      <c r="F20" s="8">
        <v>113</v>
      </c>
      <c r="G20" s="33">
        <v>239388</v>
      </c>
      <c r="H20" s="33">
        <v>11124</v>
      </c>
      <c r="I20" s="519">
        <v>112472</v>
      </c>
      <c r="J20" s="520"/>
      <c r="K20" s="246">
        <v>1521</v>
      </c>
      <c r="L20" s="34">
        <v>2025</v>
      </c>
      <c r="M20" s="81"/>
      <c r="N20" s="81"/>
      <c r="O20" s="81"/>
      <c r="P20" s="11"/>
    </row>
    <row r="21" spans="1:16" ht="13.5" customHeight="1">
      <c r="A21" s="11"/>
      <c r="B21" s="358" t="s">
        <v>118</v>
      </c>
      <c r="C21" s="517"/>
      <c r="D21" s="517"/>
      <c r="E21" s="518"/>
      <c r="F21" s="8" t="s">
        <v>116</v>
      </c>
      <c r="G21" s="33">
        <v>214</v>
      </c>
      <c r="H21" s="33">
        <v>299</v>
      </c>
      <c r="I21" s="553">
        <v>115</v>
      </c>
      <c r="J21" s="554"/>
      <c r="K21" s="181" t="s">
        <v>8</v>
      </c>
      <c r="L21" s="34">
        <v>39</v>
      </c>
      <c r="M21" s="81"/>
      <c r="N21" s="81"/>
      <c r="O21" s="81"/>
      <c r="P21" s="11"/>
    </row>
    <row r="22" spans="1:16" ht="13.5" customHeight="1">
      <c r="A22" s="11"/>
      <c r="B22" s="79"/>
      <c r="C22" s="79"/>
      <c r="D22" s="79"/>
      <c r="E22" s="79"/>
      <c r="F22" s="50"/>
      <c r="G22" s="81"/>
      <c r="H22" s="81"/>
      <c r="I22" s="80"/>
      <c r="J22" s="80"/>
      <c r="K22" s="80"/>
      <c r="L22" s="81"/>
      <c r="M22" s="81"/>
      <c r="N22" s="81"/>
      <c r="O22" s="81"/>
      <c r="P22" s="11"/>
    </row>
    <row r="23" spans="1:16" ht="13.5" customHeight="1">
      <c r="A23" s="11"/>
      <c r="B23" s="79"/>
      <c r="C23" s="79"/>
      <c r="D23" s="79"/>
      <c r="E23" s="79"/>
      <c r="F23" s="50"/>
      <c r="G23" s="81"/>
      <c r="H23" s="81"/>
      <c r="I23" s="80"/>
      <c r="J23" s="80"/>
      <c r="K23" s="80"/>
      <c r="L23" s="81"/>
      <c r="M23" s="81"/>
      <c r="N23" s="81"/>
      <c r="O23" s="81"/>
      <c r="P23" s="11"/>
    </row>
    <row r="24" spans="1:16" ht="13.5" customHeight="1">
      <c r="A24" s="11"/>
      <c r="B24" s="79"/>
      <c r="C24" s="79"/>
      <c r="D24" s="79"/>
      <c r="E24" s="79"/>
      <c r="F24" s="50"/>
      <c r="G24" s="81"/>
      <c r="H24" s="81"/>
      <c r="I24" s="80"/>
      <c r="J24" s="80"/>
      <c r="K24" s="80"/>
      <c r="L24" s="81"/>
      <c r="M24" s="81"/>
      <c r="N24" s="81"/>
      <c r="O24" s="81"/>
      <c r="P24" s="11"/>
    </row>
    <row r="25" spans="1:16" s="210" customFormat="1" ht="60" customHeight="1">
      <c r="A25" s="11"/>
      <c r="B25" s="22" t="s">
        <v>406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09"/>
    </row>
    <row r="26" spans="1:17" s="210" customFormat="1" ht="13.5" customHeight="1">
      <c r="A26" s="11"/>
      <c r="B26" s="362"/>
      <c r="C26" s="362" t="s">
        <v>7</v>
      </c>
      <c r="D26" s="362" t="s">
        <v>119</v>
      </c>
      <c r="E26" s="374" t="s">
        <v>327</v>
      </c>
      <c r="F26" s="531"/>
      <c r="G26" s="362" t="s">
        <v>259</v>
      </c>
      <c r="H26" s="205"/>
      <c r="I26" s="338" t="s">
        <v>251</v>
      </c>
      <c r="J26" s="515"/>
      <c r="K26" s="515"/>
      <c r="L26" s="516"/>
      <c r="M26" s="80"/>
      <c r="N26" s="80"/>
      <c r="O26" s="80"/>
      <c r="P26" s="207"/>
      <c r="Q26" s="209"/>
    </row>
    <row r="27" spans="1:17" s="210" customFormat="1" ht="41.25" customHeight="1">
      <c r="A27" s="11"/>
      <c r="B27" s="543"/>
      <c r="C27" s="543"/>
      <c r="D27" s="543"/>
      <c r="E27" s="540"/>
      <c r="F27" s="541"/>
      <c r="G27" s="543"/>
      <c r="H27" s="203" t="s">
        <v>276</v>
      </c>
      <c r="I27" s="338" t="s">
        <v>372</v>
      </c>
      <c r="J27" s="389"/>
      <c r="K27" s="5" t="s">
        <v>252</v>
      </c>
      <c r="L27" s="5" t="s">
        <v>373</v>
      </c>
      <c r="M27" s="80"/>
      <c r="N27" s="80"/>
      <c r="O27" s="80"/>
      <c r="P27" s="207"/>
      <c r="Q27" s="209"/>
    </row>
    <row r="28" spans="1:17" s="210" customFormat="1" ht="13.5" customHeight="1">
      <c r="A28" s="11"/>
      <c r="B28" s="8" t="s">
        <v>5</v>
      </c>
      <c r="C28" s="8" t="s">
        <v>6</v>
      </c>
      <c r="D28" s="8">
        <v>1</v>
      </c>
      <c r="E28" s="371">
        <v>2</v>
      </c>
      <c r="F28" s="521"/>
      <c r="G28" s="8">
        <v>3</v>
      </c>
      <c r="H28" s="204" t="s">
        <v>277</v>
      </c>
      <c r="I28" s="371">
        <v>4</v>
      </c>
      <c r="J28" s="396"/>
      <c r="K28" s="8">
        <v>5</v>
      </c>
      <c r="L28" s="8">
        <v>6</v>
      </c>
      <c r="M28" s="50"/>
      <c r="N28" s="50"/>
      <c r="O28" s="50"/>
      <c r="P28" s="208"/>
      <c r="Q28" s="209"/>
    </row>
    <row r="29" spans="1:17" s="210" customFormat="1" ht="27" customHeight="1">
      <c r="A29" s="11"/>
      <c r="B29" s="44" t="s">
        <v>120</v>
      </c>
      <c r="C29" s="8">
        <v>114</v>
      </c>
      <c r="D29" s="3">
        <v>59</v>
      </c>
      <c r="E29" s="371" t="s">
        <v>8</v>
      </c>
      <c r="F29" s="521"/>
      <c r="G29" s="3">
        <v>9020</v>
      </c>
      <c r="H29" s="212">
        <v>28349</v>
      </c>
      <c r="I29" s="369">
        <v>17</v>
      </c>
      <c r="J29" s="396"/>
      <c r="K29" s="3">
        <v>7</v>
      </c>
      <c r="L29" s="3">
        <v>35</v>
      </c>
      <c r="M29" s="81"/>
      <c r="N29" s="127" t="str">
        <f aca="true" t="shared" si="0" ref="N29:N34">IF(D29=SUM(I29:L29),"ok","chyba")</f>
        <v>ok</v>
      </c>
      <c r="O29" s="128" t="s">
        <v>343</v>
      </c>
      <c r="P29" s="211"/>
      <c r="Q29" s="209"/>
    </row>
    <row r="30" spans="1:17" s="210" customFormat="1" ht="24.75" customHeight="1">
      <c r="A30" s="11"/>
      <c r="B30" s="44" t="s">
        <v>121</v>
      </c>
      <c r="C30" s="8">
        <v>115</v>
      </c>
      <c r="D30" s="3">
        <v>52</v>
      </c>
      <c r="E30" s="371" t="s">
        <v>8</v>
      </c>
      <c r="F30" s="521"/>
      <c r="G30" s="3">
        <v>4924</v>
      </c>
      <c r="H30" s="33">
        <v>66095</v>
      </c>
      <c r="I30" s="369">
        <v>1</v>
      </c>
      <c r="J30" s="396"/>
      <c r="K30" s="3">
        <v>11</v>
      </c>
      <c r="L30" s="3">
        <v>40</v>
      </c>
      <c r="M30" s="81"/>
      <c r="N30" s="127" t="str">
        <f t="shared" si="0"/>
        <v>ok</v>
      </c>
      <c r="O30" s="128" t="s">
        <v>342</v>
      </c>
      <c r="P30" s="211"/>
      <c r="Q30" s="209"/>
    </row>
    <row r="31" spans="1:17" s="210" customFormat="1" ht="24.75" customHeight="1">
      <c r="A31" s="11"/>
      <c r="B31" s="46" t="s">
        <v>122</v>
      </c>
      <c r="C31" s="8">
        <v>116</v>
      </c>
      <c r="D31" s="206">
        <v>46</v>
      </c>
      <c r="E31" s="369">
        <v>593</v>
      </c>
      <c r="F31" s="525"/>
      <c r="G31" s="3">
        <v>587</v>
      </c>
      <c r="H31" s="33">
        <v>2937</v>
      </c>
      <c r="I31" s="369">
        <v>21</v>
      </c>
      <c r="J31" s="396"/>
      <c r="K31" s="3">
        <v>2</v>
      </c>
      <c r="L31" s="3">
        <v>23</v>
      </c>
      <c r="M31" s="81"/>
      <c r="N31" s="127" t="str">
        <f t="shared" si="0"/>
        <v>ok</v>
      </c>
      <c r="O31" s="128" t="s">
        <v>341</v>
      </c>
      <c r="P31" s="211"/>
      <c r="Q31" s="209"/>
    </row>
    <row r="32" spans="1:17" s="210" customFormat="1" ht="24" customHeight="1">
      <c r="A32" s="11"/>
      <c r="B32" s="44" t="s">
        <v>123</v>
      </c>
      <c r="C32" s="8">
        <v>117</v>
      </c>
      <c r="D32" s="3">
        <v>71</v>
      </c>
      <c r="E32" s="371" t="s">
        <v>8</v>
      </c>
      <c r="F32" s="521"/>
      <c r="G32" s="3">
        <v>2199</v>
      </c>
      <c r="H32" s="33">
        <v>424</v>
      </c>
      <c r="I32" s="369">
        <v>1</v>
      </c>
      <c r="J32" s="396"/>
      <c r="K32" s="3">
        <v>43</v>
      </c>
      <c r="L32" s="3">
        <v>27</v>
      </c>
      <c r="M32" s="81"/>
      <c r="N32" s="127" t="str">
        <f t="shared" si="0"/>
        <v>ok</v>
      </c>
      <c r="O32" s="128" t="s">
        <v>340</v>
      </c>
      <c r="P32" s="211"/>
      <c r="Q32" s="209"/>
    </row>
    <row r="33" spans="1:17" s="210" customFormat="1" ht="27" customHeight="1">
      <c r="A33" s="11"/>
      <c r="B33" s="44" t="s">
        <v>124</v>
      </c>
      <c r="C33" s="8">
        <v>118</v>
      </c>
      <c r="D33" s="3">
        <v>53</v>
      </c>
      <c r="E33" s="371" t="s">
        <v>8</v>
      </c>
      <c r="F33" s="521"/>
      <c r="G33" s="3">
        <v>289</v>
      </c>
      <c r="H33" s="213">
        <v>114</v>
      </c>
      <c r="I33" s="369">
        <v>40</v>
      </c>
      <c r="J33" s="396"/>
      <c r="K33" s="3">
        <v>10</v>
      </c>
      <c r="L33" s="3">
        <v>3</v>
      </c>
      <c r="M33" s="81"/>
      <c r="N33" s="127" t="str">
        <f t="shared" si="0"/>
        <v>ok</v>
      </c>
      <c r="O33" s="128" t="s">
        <v>254</v>
      </c>
      <c r="P33" s="211"/>
      <c r="Q33" s="209"/>
    </row>
    <row r="34" spans="1:17" s="210" customFormat="1" ht="27" customHeight="1">
      <c r="A34" s="11"/>
      <c r="B34" s="44" t="s">
        <v>400</v>
      </c>
      <c r="C34" s="8" t="s">
        <v>398</v>
      </c>
      <c r="D34" s="3">
        <v>3</v>
      </c>
      <c r="E34" s="538">
        <v>84</v>
      </c>
      <c r="F34" s="539"/>
      <c r="G34" s="3">
        <v>82</v>
      </c>
      <c r="H34" s="33">
        <v>15</v>
      </c>
      <c r="I34" s="369">
        <v>0</v>
      </c>
      <c r="J34" s="396"/>
      <c r="K34" s="3">
        <v>0</v>
      </c>
      <c r="L34" s="3">
        <v>3</v>
      </c>
      <c r="M34" s="81"/>
      <c r="N34" s="127" t="str">
        <f t="shared" si="0"/>
        <v>ok</v>
      </c>
      <c r="O34" s="128" t="s">
        <v>399</v>
      </c>
      <c r="P34" s="211"/>
      <c r="Q34" s="209"/>
    </row>
    <row r="35" spans="1:16" s="210" customFormat="1" ht="27" customHeight="1" thickBot="1">
      <c r="A35" s="11"/>
      <c r="B35" s="147" t="s">
        <v>270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47"/>
      <c r="P35" s="209"/>
    </row>
    <row r="36" spans="2:15" ht="66.75" customHeight="1" thickBot="1">
      <c r="B36" s="512"/>
      <c r="C36" s="513"/>
      <c r="D36" s="513"/>
      <c r="E36" s="513"/>
      <c r="F36" s="513"/>
      <c r="G36" s="513"/>
      <c r="H36" s="513"/>
      <c r="I36" s="513"/>
      <c r="J36" s="513"/>
      <c r="K36" s="513"/>
      <c r="L36" s="514"/>
      <c r="M36" s="138"/>
      <c r="N36" s="138"/>
      <c r="O36" s="138"/>
    </row>
    <row r="37" ht="12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</sheetData>
  <sheetProtection/>
  <mergeCells count="57">
    <mergeCell ref="I30:J30"/>
    <mergeCell ref="I28:J28"/>
    <mergeCell ref="B21:E21"/>
    <mergeCell ref="I21:J21"/>
    <mergeCell ref="B26:B27"/>
    <mergeCell ref="I27:J27"/>
    <mergeCell ref="G26:G27"/>
    <mergeCell ref="C26:C27"/>
    <mergeCell ref="D26:D27"/>
    <mergeCell ref="I29:J29"/>
    <mergeCell ref="J11:L11"/>
    <mergeCell ref="E26:F27"/>
    <mergeCell ref="L17:L18"/>
    <mergeCell ref="F17:F18"/>
    <mergeCell ref="B12:H12"/>
    <mergeCell ref="J12:L12"/>
    <mergeCell ref="B13:H13"/>
    <mergeCell ref="J13:L13"/>
    <mergeCell ref="I18:J18"/>
    <mergeCell ref="B17:E18"/>
    <mergeCell ref="E31:F31"/>
    <mergeCell ref="E32:F32"/>
    <mergeCell ref="I34:J34"/>
    <mergeCell ref="E34:F34"/>
    <mergeCell ref="I33:J33"/>
    <mergeCell ref="I31:J31"/>
    <mergeCell ref="I32:J32"/>
    <mergeCell ref="G17:K17"/>
    <mergeCell ref="J3:L3"/>
    <mergeCell ref="B3:H3"/>
    <mergeCell ref="B4:H4"/>
    <mergeCell ref="J4:L4"/>
    <mergeCell ref="J8:L8"/>
    <mergeCell ref="J14:L14"/>
    <mergeCell ref="J10:L10"/>
    <mergeCell ref="B11:H11"/>
    <mergeCell ref="B10:H10"/>
    <mergeCell ref="B5:H5"/>
    <mergeCell ref="J5:L5"/>
    <mergeCell ref="J6:L6"/>
    <mergeCell ref="J7:L7"/>
    <mergeCell ref="B9:H9"/>
    <mergeCell ref="J9:L9"/>
    <mergeCell ref="B6:B8"/>
    <mergeCell ref="C6:H6"/>
    <mergeCell ref="C7:H7"/>
    <mergeCell ref="C8:H8"/>
    <mergeCell ref="B36:L36"/>
    <mergeCell ref="B19:E19"/>
    <mergeCell ref="I19:J19"/>
    <mergeCell ref="B20:E20"/>
    <mergeCell ref="I20:J20"/>
    <mergeCell ref="I26:L26"/>
    <mergeCell ref="E28:F28"/>
    <mergeCell ref="E29:F29"/>
    <mergeCell ref="E30:F30"/>
    <mergeCell ref="E33:F33"/>
  </mergeCells>
  <conditionalFormatting sqref="N29:N34">
    <cfRule type="cellIs" priority="1" dxfId="4" operator="equal" stopIfTrue="1">
      <formula>"chyba"</formula>
    </cfRule>
  </conditionalFormatting>
  <conditionalFormatting sqref="N5:N15">
    <cfRule type="cellIs" priority="2" dxfId="2" operator="equal" stopIfTrue="1">
      <formula>"chyba"</formula>
    </cfRule>
  </conditionalFormatting>
  <dataValidations count="4">
    <dataValidation type="whole" allowBlank="1" showErrorMessage="1" errorTitle="Pozor!" error="Vložte číselnou hodnotu!" sqref="J5:J13 K12:L13 K5:L9 L21">
      <formula1>0</formula1>
      <formula2>999999</formula2>
    </dataValidation>
    <dataValidation type="whole" allowBlank="1" showErrorMessage="1" errorTitle="Pozor!" error="Vložte číselnou hodnotu!" sqref="G20:L20">
      <formula1>0</formula1>
      <formula2>9999999999</formula2>
    </dataValidation>
    <dataValidation type="whole" allowBlank="1" showErrorMessage="1" errorTitle="Pozor!" error="Vložte číselnou hodnotu!" sqref="G29:G34 I29:I34 K29:M34">
      <formula1>0</formula1>
      <formula2>999999999</formula2>
    </dataValidation>
    <dataValidation type="whole" allowBlank="1" showErrorMessage="1" errorTitle="Pozor!" error="Vložte číselnou hodnotu!" sqref="D29:D34">
      <formula1>0</formula1>
      <formula2>99999999</formula2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zoomScale="90" zoomScaleNormal="90" zoomScalePageLayoutView="0" workbookViewId="0" topLeftCell="C4">
      <selection activeCell="B48" sqref="B48:S48"/>
    </sheetView>
  </sheetViews>
  <sheetFormatPr defaultColWidth="0" defaultRowHeight="12.75" customHeight="1" zeroHeight="1"/>
  <cols>
    <col min="1" max="1" width="1.875" style="141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65" customWidth="1"/>
    <col min="21" max="21" width="13.125" style="165" customWidth="1"/>
    <col min="22" max="22" width="8.375" style="165" customWidth="1"/>
    <col min="23" max="23" width="1.875" style="141" customWidth="1"/>
  </cols>
  <sheetData>
    <row r="1" spans="2:22" ht="9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60"/>
      <c r="U1" s="160"/>
      <c r="V1" s="160"/>
    </row>
    <row r="2" spans="2:22" ht="12.75" customHeight="1" thickBot="1">
      <c r="B2" s="82" t="s">
        <v>461</v>
      </c>
      <c r="C2" s="83"/>
      <c r="D2" s="83"/>
      <c r="E2" s="84"/>
      <c r="F2" s="85"/>
      <c r="G2" s="85"/>
      <c r="H2" s="86"/>
      <c r="I2" s="86"/>
      <c r="J2" s="86"/>
      <c r="K2" s="86"/>
      <c r="L2" s="87"/>
      <c r="M2" s="87"/>
      <c r="N2" s="87"/>
      <c r="O2" s="87"/>
      <c r="P2" s="87"/>
      <c r="Q2" s="87"/>
      <c r="R2" s="87"/>
      <c r="S2" s="88"/>
      <c r="T2" s="161"/>
      <c r="U2" s="161"/>
      <c r="V2" s="161"/>
    </row>
    <row r="3" spans="2:22" ht="13.5" thickBot="1">
      <c r="B3" s="601"/>
      <c r="C3" s="602"/>
      <c r="D3" s="603"/>
      <c r="E3" s="610" t="s">
        <v>7</v>
      </c>
      <c r="F3" s="615" t="s">
        <v>168</v>
      </c>
      <c r="G3" s="615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7"/>
      <c r="T3" s="162"/>
      <c r="U3" s="162"/>
      <c r="V3" s="162"/>
    </row>
    <row r="4" spans="2:22" ht="12.75">
      <c r="B4" s="604"/>
      <c r="C4" s="605"/>
      <c r="D4" s="606"/>
      <c r="E4" s="611"/>
      <c r="F4" s="613" t="s">
        <v>169</v>
      </c>
      <c r="G4" s="614"/>
      <c r="H4" s="614" t="s">
        <v>170</v>
      </c>
      <c r="I4" s="614"/>
      <c r="J4" s="614" t="s">
        <v>171</v>
      </c>
      <c r="K4" s="614"/>
      <c r="L4" s="614" t="s">
        <v>172</v>
      </c>
      <c r="M4" s="614"/>
      <c r="N4" s="614" t="s">
        <v>173</v>
      </c>
      <c r="O4" s="614"/>
      <c r="P4" s="618" t="s">
        <v>462</v>
      </c>
      <c r="Q4" s="619"/>
      <c r="R4" s="586" t="s">
        <v>174</v>
      </c>
      <c r="S4" s="587"/>
      <c r="T4" s="163"/>
      <c r="U4" s="163"/>
      <c r="V4" s="163"/>
    </row>
    <row r="5" spans="2:22" ht="12.75">
      <c r="B5" s="607"/>
      <c r="C5" s="608"/>
      <c r="D5" s="609"/>
      <c r="E5" s="612"/>
      <c r="F5" s="286" t="s">
        <v>175</v>
      </c>
      <c r="G5" s="91" t="s">
        <v>176</v>
      </c>
      <c r="H5" s="91" t="s">
        <v>175</v>
      </c>
      <c r="I5" s="91" t="s">
        <v>176</v>
      </c>
      <c r="J5" s="91" t="s">
        <v>175</v>
      </c>
      <c r="K5" s="91" t="s">
        <v>176</v>
      </c>
      <c r="L5" s="91" t="s">
        <v>175</v>
      </c>
      <c r="M5" s="91" t="s">
        <v>176</v>
      </c>
      <c r="N5" s="91" t="s">
        <v>175</v>
      </c>
      <c r="O5" s="91" t="s">
        <v>176</v>
      </c>
      <c r="P5" s="91" t="s">
        <v>175</v>
      </c>
      <c r="Q5" s="287" t="s">
        <v>176</v>
      </c>
      <c r="R5" s="288" t="s">
        <v>175</v>
      </c>
      <c r="S5" s="287" t="s">
        <v>176</v>
      </c>
      <c r="T5" s="163"/>
      <c r="U5" s="163"/>
      <c r="V5" s="163"/>
    </row>
    <row r="6" spans="2:22" ht="12.75" customHeight="1" thickBot="1">
      <c r="B6" s="592" t="s">
        <v>5</v>
      </c>
      <c r="C6" s="593"/>
      <c r="D6" s="594"/>
      <c r="E6" s="289" t="s">
        <v>6</v>
      </c>
      <c r="F6" s="290">
        <v>1</v>
      </c>
      <c r="G6" s="158">
        <v>2</v>
      </c>
      <c r="H6" s="158">
        <v>3</v>
      </c>
      <c r="I6" s="158">
        <v>4</v>
      </c>
      <c r="J6" s="158">
        <v>5</v>
      </c>
      <c r="K6" s="158">
        <v>6</v>
      </c>
      <c r="L6" s="158">
        <v>7</v>
      </c>
      <c r="M6" s="158">
        <v>8</v>
      </c>
      <c r="N6" s="158">
        <v>9</v>
      </c>
      <c r="O6" s="158">
        <v>10</v>
      </c>
      <c r="P6" s="158">
        <v>11</v>
      </c>
      <c r="Q6" s="289">
        <v>12</v>
      </c>
      <c r="R6" s="291">
        <v>13</v>
      </c>
      <c r="S6" s="289">
        <v>14</v>
      </c>
      <c r="T6" s="163"/>
      <c r="U6" s="588" t="s">
        <v>260</v>
      </c>
      <c r="V6" s="589"/>
    </row>
    <row r="7" spans="2:22" ht="12.75" customHeight="1">
      <c r="B7" s="574" t="s">
        <v>177</v>
      </c>
      <c r="C7" s="598" t="s">
        <v>179</v>
      </c>
      <c r="D7" s="629"/>
      <c r="E7" s="292">
        <v>119</v>
      </c>
      <c r="F7" s="293">
        <v>23</v>
      </c>
      <c r="G7" s="168">
        <v>8</v>
      </c>
      <c r="H7" s="168">
        <v>8</v>
      </c>
      <c r="I7" s="168">
        <v>11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70</v>
      </c>
      <c r="Q7" s="294">
        <v>63</v>
      </c>
      <c r="R7" s="295">
        <f aca="true" t="shared" si="0" ref="R7:R45">F7+H7+J7+L7+N7+P7</f>
        <v>101</v>
      </c>
      <c r="S7" s="184">
        <f aca="true" t="shared" si="1" ref="S7:S45">G7+I7+K7+M7+O7+Q7</f>
        <v>82</v>
      </c>
      <c r="T7" s="163"/>
      <c r="U7" s="590"/>
      <c r="V7" s="591"/>
    </row>
    <row r="8" spans="2:22" ht="12.75" customHeight="1">
      <c r="B8" s="595"/>
      <c r="C8" s="577" t="s">
        <v>180</v>
      </c>
      <c r="D8" s="509"/>
      <c r="E8" s="287">
        <v>120</v>
      </c>
      <c r="F8" s="297">
        <v>32</v>
      </c>
      <c r="G8" s="95">
        <v>22</v>
      </c>
      <c r="H8" s="95">
        <v>22</v>
      </c>
      <c r="I8" s="95">
        <v>31</v>
      </c>
      <c r="J8" s="95">
        <v>5</v>
      </c>
      <c r="K8" s="95">
        <v>14</v>
      </c>
      <c r="L8" s="95">
        <v>0</v>
      </c>
      <c r="M8" s="95">
        <v>0</v>
      </c>
      <c r="N8" s="95">
        <v>0</v>
      </c>
      <c r="O8" s="95">
        <v>0</v>
      </c>
      <c r="P8" s="95">
        <v>131</v>
      </c>
      <c r="Q8" s="298">
        <v>145</v>
      </c>
      <c r="R8" s="299">
        <f t="shared" si="0"/>
        <v>190</v>
      </c>
      <c r="S8" s="185">
        <f t="shared" si="1"/>
        <v>212</v>
      </c>
      <c r="T8" s="163"/>
      <c r="U8" s="557" t="s">
        <v>463</v>
      </c>
      <c r="V8" s="563"/>
    </row>
    <row r="9" spans="2:22" ht="12.75" customHeight="1">
      <c r="B9" s="595"/>
      <c r="C9" s="577" t="s">
        <v>181</v>
      </c>
      <c r="D9" s="509"/>
      <c r="E9" s="287">
        <v>121</v>
      </c>
      <c r="F9" s="297">
        <v>54</v>
      </c>
      <c r="G9" s="95">
        <v>31</v>
      </c>
      <c r="H9" s="95">
        <v>52</v>
      </c>
      <c r="I9" s="95">
        <v>38</v>
      </c>
      <c r="J9" s="95">
        <v>18</v>
      </c>
      <c r="K9" s="95">
        <v>48</v>
      </c>
      <c r="L9" s="95">
        <v>0</v>
      </c>
      <c r="M9" s="95">
        <v>0</v>
      </c>
      <c r="N9" s="95">
        <v>0</v>
      </c>
      <c r="O9" s="95">
        <v>0</v>
      </c>
      <c r="P9" s="95">
        <v>195</v>
      </c>
      <c r="Q9" s="298">
        <v>182</v>
      </c>
      <c r="R9" s="299">
        <f t="shared" si="0"/>
        <v>319</v>
      </c>
      <c r="S9" s="185">
        <f t="shared" si="1"/>
        <v>299</v>
      </c>
      <c r="T9" s="163"/>
      <c r="U9" s="564"/>
      <c r="V9" s="565"/>
    </row>
    <row r="10" spans="2:22" ht="12.75" customHeight="1">
      <c r="B10" s="595"/>
      <c r="C10" s="577" t="s">
        <v>182</v>
      </c>
      <c r="D10" s="509"/>
      <c r="E10" s="287">
        <v>122</v>
      </c>
      <c r="F10" s="297">
        <v>183</v>
      </c>
      <c r="G10" s="95">
        <v>156</v>
      </c>
      <c r="H10" s="95">
        <v>132</v>
      </c>
      <c r="I10" s="95">
        <v>175</v>
      </c>
      <c r="J10" s="95">
        <v>119</v>
      </c>
      <c r="K10" s="95">
        <v>498</v>
      </c>
      <c r="L10" s="95">
        <v>7</v>
      </c>
      <c r="M10" s="95">
        <v>5</v>
      </c>
      <c r="N10" s="95">
        <v>2</v>
      </c>
      <c r="O10" s="95">
        <v>2</v>
      </c>
      <c r="P10" s="95">
        <v>854</v>
      </c>
      <c r="Q10" s="298">
        <v>536</v>
      </c>
      <c r="R10" s="299">
        <f t="shared" si="0"/>
        <v>1297</v>
      </c>
      <c r="S10" s="185">
        <f t="shared" si="1"/>
        <v>1372</v>
      </c>
      <c r="T10" s="163"/>
      <c r="U10" s="159"/>
      <c r="V10" s="159"/>
    </row>
    <row r="11" spans="2:22" ht="12.75" customHeight="1" thickBot="1">
      <c r="B11" s="595"/>
      <c r="C11" s="582" t="s">
        <v>183</v>
      </c>
      <c r="D11" s="583"/>
      <c r="E11" s="289">
        <v>123</v>
      </c>
      <c r="F11" s="300">
        <v>42</v>
      </c>
      <c r="G11" s="169">
        <v>43</v>
      </c>
      <c r="H11" s="169">
        <v>41</v>
      </c>
      <c r="I11" s="169">
        <v>48</v>
      </c>
      <c r="J11" s="169">
        <v>13</v>
      </c>
      <c r="K11" s="169">
        <v>101</v>
      </c>
      <c r="L11" s="169">
        <v>0</v>
      </c>
      <c r="M11" s="169">
        <v>2</v>
      </c>
      <c r="N11" s="169">
        <v>0</v>
      </c>
      <c r="O11" s="169">
        <v>0</v>
      </c>
      <c r="P11" s="169">
        <v>181</v>
      </c>
      <c r="Q11" s="301">
        <v>104</v>
      </c>
      <c r="R11" s="302">
        <f t="shared" si="0"/>
        <v>277</v>
      </c>
      <c r="S11" s="187">
        <f t="shared" si="1"/>
        <v>298</v>
      </c>
      <c r="T11" s="163"/>
      <c r="U11" s="557" t="s">
        <v>269</v>
      </c>
      <c r="V11" s="558"/>
    </row>
    <row r="12" spans="2:22" ht="12.75" customHeight="1" thickBot="1">
      <c r="B12" s="595"/>
      <c r="C12" s="584" t="s">
        <v>374</v>
      </c>
      <c r="D12" s="585"/>
      <c r="E12" s="303" t="s">
        <v>375</v>
      </c>
      <c r="F12" s="304">
        <v>334</v>
      </c>
      <c r="G12" s="252">
        <v>260</v>
      </c>
      <c r="H12" s="252">
        <v>255</v>
      </c>
      <c r="I12" s="252">
        <v>303</v>
      </c>
      <c r="J12" s="252">
        <v>155</v>
      </c>
      <c r="K12" s="252">
        <v>661</v>
      </c>
      <c r="L12" s="252">
        <v>7</v>
      </c>
      <c r="M12" s="252">
        <v>7</v>
      </c>
      <c r="N12" s="252">
        <v>2</v>
      </c>
      <c r="O12" s="252">
        <v>2</v>
      </c>
      <c r="P12" s="252">
        <v>1431</v>
      </c>
      <c r="Q12" s="305">
        <v>1030</v>
      </c>
      <c r="R12" s="306">
        <f t="shared" si="0"/>
        <v>2184</v>
      </c>
      <c r="S12" s="307">
        <f t="shared" si="1"/>
        <v>2263</v>
      </c>
      <c r="T12" s="163"/>
      <c r="U12" s="559"/>
      <c r="V12" s="560"/>
    </row>
    <row r="13" spans="2:22" ht="12.75" customHeight="1">
      <c r="B13" s="595"/>
      <c r="C13" s="598" t="s">
        <v>417</v>
      </c>
      <c r="D13" s="629"/>
      <c r="E13" s="292">
        <v>124</v>
      </c>
      <c r="F13" s="308">
        <v>9</v>
      </c>
      <c r="G13" s="259">
        <v>3</v>
      </c>
      <c r="H13" s="259">
        <v>1</v>
      </c>
      <c r="I13" s="259">
        <v>0</v>
      </c>
      <c r="J13" s="259">
        <v>2</v>
      </c>
      <c r="K13" s="259">
        <v>6</v>
      </c>
      <c r="L13" s="259">
        <v>0</v>
      </c>
      <c r="M13" s="259">
        <v>0</v>
      </c>
      <c r="N13" s="259">
        <v>0</v>
      </c>
      <c r="O13" s="259">
        <v>0</v>
      </c>
      <c r="P13" s="259">
        <v>13</v>
      </c>
      <c r="Q13" s="309">
        <v>8</v>
      </c>
      <c r="R13" s="310">
        <f t="shared" si="0"/>
        <v>25</v>
      </c>
      <c r="S13" s="311">
        <f t="shared" si="1"/>
        <v>17</v>
      </c>
      <c r="T13" s="163"/>
      <c r="U13" s="559"/>
      <c r="V13" s="560"/>
    </row>
    <row r="14" spans="2:22" ht="12.75" customHeight="1">
      <c r="B14" s="595"/>
      <c r="C14" s="631" t="s">
        <v>418</v>
      </c>
      <c r="D14" s="277" t="s">
        <v>419</v>
      </c>
      <c r="E14" s="292">
        <v>125</v>
      </c>
      <c r="F14" s="297">
        <v>137</v>
      </c>
      <c r="G14" s="95">
        <v>107</v>
      </c>
      <c r="H14" s="95">
        <v>108</v>
      </c>
      <c r="I14" s="95">
        <v>118</v>
      </c>
      <c r="J14" s="95">
        <v>67</v>
      </c>
      <c r="K14" s="95">
        <v>317</v>
      </c>
      <c r="L14" s="95">
        <v>3</v>
      </c>
      <c r="M14" s="95">
        <v>4</v>
      </c>
      <c r="N14" s="95">
        <v>1</v>
      </c>
      <c r="O14" s="95">
        <v>0</v>
      </c>
      <c r="P14" s="95">
        <v>509</v>
      </c>
      <c r="Q14" s="298">
        <v>430</v>
      </c>
      <c r="R14" s="299">
        <f t="shared" si="0"/>
        <v>825</v>
      </c>
      <c r="S14" s="185">
        <f t="shared" si="1"/>
        <v>976</v>
      </c>
      <c r="T14" s="163"/>
      <c r="U14" s="559"/>
      <c r="V14" s="560"/>
    </row>
    <row r="15" spans="2:22" ht="12.75" customHeight="1">
      <c r="B15" s="595"/>
      <c r="C15" s="632"/>
      <c r="D15" s="92" t="s">
        <v>420</v>
      </c>
      <c r="E15" s="287">
        <v>126</v>
      </c>
      <c r="F15" s="297">
        <v>137</v>
      </c>
      <c r="G15" s="95">
        <v>114</v>
      </c>
      <c r="H15" s="95">
        <v>129</v>
      </c>
      <c r="I15" s="95">
        <v>172</v>
      </c>
      <c r="J15" s="95">
        <v>57</v>
      </c>
      <c r="K15" s="95">
        <v>239</v>
      </c>
      <c r="L15" s="95">
        <v>3</v>
      </c>
      <c r="M15" s="95">
        <v>1</v>
      </c>
      <c r="N15" s="95">
        <v>0</v>
      </c>
      <c r="O15" s="95">
        <v>2</v>
      </c>
      <c r="P15" s="95">
        <v>851</v>
      </c>
      <c r="Q15" s="298">
        <v>562</v>
      </c>
      <c r="R15" s="299">
        <f t="shared" si="0"/>
        <v>1177</v>
      </c>
      <c r="S15" s="185">
        <f t="shared" si="1"/>
        <v>1090</v>
      </c>
      <c r="T15" s="163"/>
      <c r="U15" s="561"/>
      <c r="V15" s="562"/>
    </row>
    <row r="16" spans="2:22" ht="12.75" customHeight="1" thickBot="1">
      <c r="B16" s="596"/>
      <c r="C16" s="633"/>
      <c r="D16" s="276" t="s">
        <v>345</v>
      </c>
      <c r="E16" s="312" t="s">
        <v>346</v>
      </c>
      <c r="F16" s="300">
        <v>53</v>
      </c>
      <c r="G16" s="169">
        <v>37</v>
      </c>
      <c r="H16" s="169">
        <v>18</v>
      </c>
      <c r="I16" s="169">
        <v>13</v>
      </c>
      <c r="J16" s="169">
        <v>31</v>
      </c>
      <c r="K16" s="169">
        <v>105</v>
      </c>
      <c r="L16" s="169">
        <v>1</v>
      </c>
      <c r="M16" s="169">
        <v>1</v>
      </c>
      <c r="N16" s="169">
        <v>1</v>
      </c>
      <c r="O16" s="169">
        <v>0</v>
      </c>
      <c r="P16" s="169">
        <v>71</v>
      </c>
      <c r="Q16" s="301">
        <v>38</v>
      </c>
      <c r="R16" s="302">
        <f t="shared" si="0"/>
        <v>175</v>
      </c>
      <c r="S16" s="187">
        <f t="shared" si="1"/>
        <v>194</v>
      </c>
      <c r="T16" s="163"/>
      <c r="U16" s="248"/>
      <c r="V16" s="248"/>
    </row>
    <row r="17" spans="2:22" ht="12.75" customHeight="1">
      <c r="B17" s="574" t="s">
        <v>184</v>
      </c>
      <c r="C17" s="598" t="s">
        <v>185</v>
      </c>
      <c r="D17" s="599"/>
      <c r="E17" s="292">
        <v>127</v>
      </c>
      <c r="F17" s="293">
        <v>23</v>
      </c>
      <c r="G17" s="168">
        <v>22</v>
      </c>
      <c r="H17" s="168">
        <v>73</v>
      </c>
      <c r="I17" s="168">
        <v>73</v>
      </c>
      <c r="J17" s="168">
        <v>34</v>
      </c>
      <c r="K17" s="168">
        <v>137</v>
      </c>
      <c r="L17" s="168">
        <v>1</v>
      </c>
      <c r="M17" s="168">
        <v>0</v>
      </c>
      <c r="N17" s="168">
        <v>0</v>
      </c>
      <c r="O17" s="168">
        <v>0</v>
      </c>
      <c r="P17" s="168">
        <v>49</v>
      </c>
      <c r="Q17" s="294">
        <v>47</v>
      </c>
      <c r="R17" s="295">
        <f t="shared" si="0"/>
        <v>180</v>
      </c>
      <c r="S17" s="184">
        <f t="shared" si="1"/>
        <v>279</v>
      </c>
      <c r="T17" s="163"/>
      <c r="U17" s="163"/>
      <c r="V17" s="163"/>
    </row>
    <row r="18" spans="2:22" ht="12.75" customHeight="1">
      <c r="B18" s="581"/>
      <c r="C18" s="577" t="s">
        <v>186</v>
      </c>
      <c r="D18" s="578"/>
      <c r="E18" s="287">
        <v>128</v>
      </c>
      <c r="F18" s="297">
        <v>22</v>
      </c>
      <c r="G18" s="95">
        <v>17</v>
      </c>
      <c r="H18" s="95">
        <v>12</v>
      </c>
      <c r="I18" s="95">
        <v>9</v>
      </c>
      <c r="J18" s="95">
        <v>9</v>
      </c>
      <c r="K18" s="95">
        <v>21</v>
      </c>
      <c r="L18" s="95">
        <v>0</v>
      </c>
      <c r="M18" s="95">
        <v>0</v>
      </c>
      <c r="N18" s="95">
        <v>0</v>
      </c>
      <c r="O18" s="95">
        <v>0</v>
      </c>
      <c r="P18" s="95">
        <v>20</v>
      </c>
      <c r="Q18" s="298">
        <v>30</v>
      </c>
      <c r="R18" s="299">
        <f t="shared" si="0"/>
        <v>63</v>
      </c>
      <c r="S18" s="185">
        <f t="shared" si="1"/>
        <v>77</v>
      </c>
      <c r="T18" s="163"/>
      <c r="U18" s="557" t="s">
        <v>271</v>
      </c>
      <c r="V18" s="558"/>
    </row>
    <row r="19" spans="2:22" ht="12.75" customHeight="1">
      <c r="B19" s="581"/>
      <c r="C19" s="577" t="s">
        <v>187</v>
      </c>
      <c r="D19" s="578"/>
      <c r="E19" s="287">
        <v>129</v>
      </c>
      <c r="F19" s="297">
        <v>18</v>
      </c>
      <c r="G19" s="95">
        <v>37</v>
      </c>
      <c r="H19" s="95">
        <v>7</v>
      </c>
      <c r="I19" s="95">
        <v>15</v>
      </c>
      <c r="J19" s="95">
        <v>7</v>
      </c>
      <c r="K19" s="95">
        <v>46</v>
      </c>
      <c r="L19" s="95">
        <v>0</v>
      </c>
      <c r="M19" s="95">
        <v>1</v>
      </c>
      <c r="N19" s="95">
        <v>0</v>
      </c>
      <c r="O19" s="95">
        <v>0</v>
      </c>
      <c r="P19" s="95">
        <v>7</v>
      </c>
      <c r="Q19" s="298">
        <v>8</v>
      </c>
      <c r="R19" s="299">
        <f t="shared" si="0"/>
        <v>39</v>
      </c>
      <c r="S19" s="185">
        <f t="shared" si="1"/>
        <v>107</v>
      </c>
      <c r="T19" s="163"/>
      <c r="U19" s="559"/>
      <c r="V19" s="560"/>
    </row>
    <row r="20" spans="2:22" ht="12.75" customHeight="1">
      <c r="B20" s="581"/>
      <c r="C20" s="577" t="s">
        <v>188</v>
      </c>
      <c r="D20" s="578"/>
      <c r="E20" s="287">
        <v>130</v>
      </c>
      <c r="F20" s="297">
        <v>8</v>
      </c>
      <c r="G20" s="95">
        <v>2</v>
      </c>
      <c r="H20" s="95">
        <v>2</v>
      </c>
      <c r="I20" s="95">
        <v>3</v>
      </c>
      <c r="J20" s="95">
        <v>0</v>
      </c>
      <c r="K20" s="95">
        <v>4</v>
      </c>
      <c r="L20" s="95">
        <v>0</v>
      </c>
      <c r="M20" s="95">
        <v>0</v>
      </c>
      <c r="N20" s="95">
        <v>0</v>
      </c>
      <c r="O20" s="95">
        <v>0</v>
      </c>
      <c r="P20" s="95">
        <v>3</v>
      </c>
      <c r="Q20" s="298">
        <v>3</v>
      </c>
      <c r="R20" s="299">
        <f t="shared" si="0"/>
        <v>13</v>
      </c>
      <c r="S20" s="185">
        <f t="shared" si="1"/>
        <v>12</v>
      </c>
      <c r="T20" s="163"/>
      <c r="U20" s="559"/>
      <c r="V20" s="560"/>
    </row>
    <row r="21" spans="2:22" ht="12.75" customHeight="1">
      <c r="B21" s="581"/>
      <c r="C21" s="577" t="s">
        <v>189</v>
      </c>
      <c r="D21" s="578"/>
      <c r="E21" s="287">
        <v>131</v>
      </c>
      <c r="F21" s="297">
        <v>20</v>
      </c>
      <c r="G21" s="95">
        <v>17</v>
      </c>
      <c r="H21" s="95">
        <v>12</v>
      </c>
      <c r="I21" s="95">
        <v>9</v>
      </c>
      <c r="J21" s="95">
        <v>5</v>
      </c>
      <c r="K21" s="95">
        <v>30</v>
      </c>
      <c r="L21" s="95">
        <v>1</v>
      </c>
      <c r="M21" s="95">
        <v>0</v>
      </c>
      <c r="N21" s="95">
        <v>0</v>
      </c>
      <c r="O21" s="95">
        <v>0</v>
      </c>
      <c r="P21" s="95">
        <v>31</v>
      </c>
      <c r="Q21" s="298">
        <v>43</v>
      </c>
      <c r="R21" s="299">
        <f t="shared" si="0"/>
        <v>69</v>
      </c>
      <c r="S21" s="185">
        <f t="shared" si="1"/>
        <v>99</v>
      </c>
      <c r="T21" s="163"/>
      <c r="U21" s="561"/>
      <c r="V21" s="562"/>
    </row>
    <row r="22" spans="2:22" ht="12.75" customHeight="1">
      <c r="B22" s="581"/>
      <c r="C22" s="577" t="s">
        <v>190</v>
      </c>
      <c r="D22" s="578"/>
      <c r="E22" s="287">
        <v>132</v>
      </c>
      <c r="F22" s="297">
        <v>19</v>
      </c>
      <c r="G22" s="95">
        <v>9</v>
      </c>
      <c r="H22" s="95">
        <v>3</v>
      </c>
      <c r="I22" s="95">
        <v>4</v>
      </c>
      <c r="J22" s="95">
        <v>15</v>
      </c>
      <c r="K22" s="95">
        <v>34</v>
      </c>
      <c r="L22" s="95">
        <v>0</v>
      </c>
      <c r="M22" s="95">
        <v>0</v>
      </c>
      <c r="N22" s="95">
        <v>0</v>
      </c>
      <c r="O22" s="95">
        <v>0</v>
      </c>
      <c r="P22" s="95">
        <v>46</v>
      </c>
      <c r="Q22" s="298">
        <v>68</v>
      </c>
      <c r="R22" s="299">
        <f t="shared" si="0"/>
        <v>83</v>
      </c>
      <c r="S22" s="185">
        <f t="shared" si="1"/>
        <v>115</v>
      </c>
      <c r="T22" s="163"/>
      <c r="U22" s="163"/>
      <c r="V22" s="163"/>
    </row>
    <row r="23" spans="2:22" ht="12.75" customHeight="1">
      <c r="B23" s="581"/>
      <c r="C23" s="577" t="s">
        <v>191</v>
      </c>
      <c r="D23" s="578"/>
      <c r="E23" s="287">
        <v>133</v>
      </c>
      <c r="F23" s="297">
        <v>45</v>
      </c>
      <c r="G23" s="95">
        <v>28</v>
      </c>
      <c r="H23" s="95">
        <v>10</v>
      </c>
      <c r="I23" s="95">
        <v>10</v>
      </c>
      <c r="J23" s="95">
        <v>5</v>
      </c>
      <c r="K23" s="95">
        <v>78</v>
      </c>
      <c r="L23" s="95">
        <v>0</v>
      </c>
      <c r="M23" s="95">
        <v>0</v>
      </c>
      <c r="N23" s="95">
        <v>0</v>
      </c>
      <c r="O23" s="95">
        <v>0</v>
      </c>
      <c r="P23" s="95">
        <v>266</v>
      </c>
      <c r="Q23" s="298">
        <v>155</v>
      </c>
      <c r="R23" s="299">
        <f t="shared" si="0"/>
        <v>326</v>
      </c>
      <c r="S23" s="185">
        <f t="shared" si="1"/>
        <v>271</v>
      </c>
      <c r="T23" s="163"/>
      <c r="U23" s="557" t="s">
        <v>464</v>
      </c>
      <c r="V23" s="563"/>
    </row>
    <row r="24" spans="2:22" ht="12.75" customHeight="1">
      <c r="B24" s="581"/>
      <c r="C24" s="577" t="s">
        <v>192</v>
      </c>
      <c r="D24" s="578"/>
      <c r="E24" s="287">
        <v>134</v>
      </c>
      <c r="F24" s="297">
        <v>57</v>
      </c>
      <c r="G24" s="95">
        <v>59</v>
      </c>
      <c r="H24" s="95">
        <v>15</v>
      </c>
      <c r="I24" s="95">
        <v>20</v>
      </c>
      <c r="J24" s="95">
        <v>15</v>
      </c>
      <c r="K24" s="95">
        <v>33</v>
      </c>
      <c r="L24" s="95">
        <v>2</v>
      </c>
      <c r="M24" s="95">
        <v>3</v>
      </c>
      <c r="N24" s="95">
        <v>1</v>
      </c>
      <c r="O24" s="95">
        <v>0</v>
      </c>
      <c r="P24" s="95">
        <v>580</v>
      </c>
      <c r="Q24" s="298">
        <v>362</v>
      </c>
      <c r="R24" s="299">
        <f t="shared" si="0"/>
        <v>670</v>
      </c>
      <c r="S24" s="185">
        <f t="shared" si="1"/>
        <v>477</v>
      </c>
      <c r="T24" s="163"/>
      <c r="U24" s="564"/>
      <c r="V24" s="565"/>
    </row>
    <row r="25" spans="2:22" ht="12.75" customHeight="1">
      <c r="B25" s="581"/>
      <c r="C25" s="624" t="s">
        <v>193</v>
      </c>
      <c r="D25" s="625"/>
      <c r="E25" s="287">
        <v>135</v>
      </c>
      <c r="F25" s="297">
        <v>61</v>
      </c>
      <c r="G25" s="95">
        <v>34</v>
      </c>
      <c r="H25" s="95">
        <v>93</v>
      </c>
      <c r="I25" s="95">
        <v>122</v>
      </c>
      <c r="J25" s="95">
        <v>49</v>
      </c>
      <c r="K25" s="95">
        <v>223</v>
      </c>
      <c r="L25" s="95">
        <v>3</v>
      </c>
      <c r="M25" s="95">
        <v>1</v>
      </c>
      <c r="N25" s="95">
        <v>1</v>
      </c>
      <c r="O25" s="95">
        <v>2</v>
      </c>
      <c r="P25" s="95">
        <v>148</v>
      </c>
      <c r="Q25" s="298">
        <v>100</v>
      </c>
      <c r="R25" s="299">
        <f t="shared" si="0"/>
        <v>355</v>
      </c>
      <c r="S25" s="185">
        <f t="shared" si="1"/>
        <v>482</v>
      </c>
      <c r="T25" s="163"/>
      <c r="U25" s="163"/>
      <c r="V25" s="163"/>
    </row>
    <row r="26" spans="2:22" ht="12.75" customHeight="1">
      <c r="B26" s="581"/>
      <c r="C26" s="577" t="s">
        <v>194</v>
      </c>
      <c r="D26" s="578"/>
      <c r="E26" s="287">
        <v>136</v>
      </c>
      <c r="F26" s="297">
        <v>7</v>
      </c>
      <c r="G26" s="95">
        <v>2</v>
      </c>
      <c r="H26" s="95">
        <v>1</v>
      </c>
      <c r="I26" s="95">
        <v>1</v>
      </c>
      <c r="J26" s="95">
        <v>4</v>
      </c>
      <c r="K26" s="95">
        <v>11</v>
      </c>
      <c r="L26" s="95">
        <v>0</v>
      </c>
      <c r="M26" s="95">
        <v>0</v>
      </c>
      <c r="N26" s="95">
        <v>0</v>
      </c>
      <c r="O26" s="95">
        <v>0</v>
      </c>
      <c r="P26" s="95">
        <v>7</v>
      </c>
      <c r="Q26" s="298">
        <v>5</v>
      </c>
      <c r="R26" s="299">
        <f t="shared" si="0"/>
        <v>19</v>
      </c>
      <c r="S26" s="185">
        <f t="shared" si="1"/>
        <v>19</v>
      </c>
      <c r="T26" s="163"/>
      <c r="U26" s="566" t="s">
        <v>465</v>
      </c>
      <c r="V26" s="567"/>
    </row>
    <row r="27" spans="2:22" ht="12.75" customHeight="1">
      <c r="B27" s="581"/>
      <c r="C27" s="577" t="s">
        <v>195</v>
      </c>
      <c r="D27" s="578"/>
      <c r="E27" s="287">
        <v>137</v>
      </c>
      <c r="F27" s="297">
        <v>24</v>
      </c>
      <c r="G27" s="95">
        <v>13</v>
      </c>
      <c r="H27" s="95">
        <v>5</v>
      </c>
      <c r="I27" s="95">
        <v>11</v>
      </c>
      <c r="J27" s="95">
        <v>1</v>
      </c>
      <c r="K27" s="95">
        <v>9</v>
      </c>
      <c r="L27" s="95">
        <v>0</v>
      </c>
      <c r="M27" s="95">
        <v>0</v>
      </c>
      <c r="N27" s="95">
        <v>0</v>
      </c>
      <c r="O27" s="95">
        <v>0</v>
      </c>
      <c r="P27" s="95">
        <v>82</v>
      </c>
      <c r="Q27" s="298">
        <v>78</v>
      </c>
      <c r="R27" s="299">
        <f t="shared" si="0"/>
        <v>112</v>
      </c>
      <c r="S27" s="185">
        <f t="shared" si="1"/>
        <v>111</v>
      </c>
      <c r="T27" s="163"/>
      <c r="U27" s="568"/>
      <c r="V27" s="569"/>
    </row>
    <row r="28" spans="2:22" ht="12.75" customHeight="1" thickBot="1">
      <c r="B28" s="597"/>
      <c r="C28" s="582" t="s">
        <v>196</v>
      </c>
      <c r="D28" s="600"/>
      <c r="E28" s="289">
        <v>138</v>
      </c>
      <c r="F28" s="300">
        <v>30</v>
      </c>
      <c r="G28" s="169">
        <v>20</v>
      </c>
      <c r="H28" s="169">
        <v>22</v>
      </c>
      <c r="I28" s="169">
        <v>26</v>
      </c>
      <c r="J28" s="169">
        <v>11</v>
      </c>
      <c r="K28" s="169">
        <v>35</v>
      </c>
      <c r="L28" s="169">
        <v>0</v>
      </c>
      <c r="M28" s="169">
        <v>2</v>
      </c>
      <c r="N28" s="169">
        <v>0</v>
      </c>
      <c r="O28" s="169">
        <v>0</v>
      </c>
      <c r="P28" s="169">
        <v>192</v>
      </c>
      <c r="Q28" s="301">
        <v>131</v>
      </c>
      <c r="R28" s="313">
        <f t="shared" si="0"/>
        <v>255</v>
      </c>
      <c r="S28" s="214">
        <f t="shared" si="1"/>
        <v>214</v>
      </c>
      <c r="T28" s="163"/>
      <c r="U28" s="570"/>
      <c r="V28" s="571"/>
    </row>
    <row r="29" spans="2:22" ht="12.75" customHeight="1">
      <c r="B29" s="620" t="s">
        <v>197</v>
      </c>
      <c r="C29" s="598" t="s">
        <v>198</v>
      </c>
      <c r="D29" s="599"/>
      <c r="E29" s="292">
        <v>139</v>
      </c>
      <c r="F29" s="293">
        <v>125</v>
      </c>
      <c r="G29" s="168">
        <v>91</v>
      </c>
      <c r="H29" s="168">
        <v>149</v>
      </c>
      <c r="I29" s="168">
        <v>161</v>
      </c>
      <c r="J29" s="168">
        <v>66</v>
      </c>
      <c r="K29" s="168">
        <v>221</v>
      </c>
      <c r="L29" s="168">
        <v>2</v>
      </c>
      <c r="M29" s="168">
        <v>4</v>
      </c>
      <c r="N29" s="168">
        <v>1</v>
      </c>
      <c r="O29" s="168">
        <v>2</v>
      </c>
      <c r="P29" s="168">
        <v>583</v>
      </c>
      <c r="Q29" s="294">
        <v>429</v>
      </c>
      <c r="R29" s="295">
        <f t="shared" si="0"/>
        <v>926</v>
      </c>
      <c r="S29" s="184">
        <f t="shared" si="1"/>
        <v>908</v>
      </c>
      <c r="T29" s="163"/>
      <c r="U29" s="163"/>
      <c r="V29" s="163"/>
    </row>
    <row r="30" spans="2:22" ht="12.75" customHeight="1">
      <c r="B30" s="621"/>
      <c r="C30" s="577" t="s">
        <v>199</v>
      </c>
      <c r="D30" s="578"/>
      <c r="E30" s="287">
        <v>140</v>
      </c>
      <c r="F30" s="297">
        <v>20</v>
      </c>
      <c r="G30" s="95">
        <v>7</v>
      </c>
      <c r="H30" s="95">
        <v>4</v>
      </c>
      <c r="I30" s="95">
        <v>6</v>
      </c>
      <c r="J30" s="95">
        <v>5</v>
      </c>
      <c r="K30" s="95">
        <v>35</v>
      </c>
      <c r="L30" s="95">
        <v>0</v>
      </c>
      <c r="M30" s="95">
        <v>1</v>
      </c>
      <c r="N30" s="95">
        <v>0</v>
      </c>
      <c r="O30" s="95">
        <v>0</v>
      </c>
      <c r="P30" s="95">
        <v>50</v>
      </c>
      <c r="Q30" s="298">
        <v>37</v>
      </c>
      <c r="R30" s="299">
        <f t="shared" si="0"/>
        <v>79</v>
      </c>
      <c r="S30" s="185">
        <f t="shared" si="1"/>
        <v>86</v>
      </c>
      <c r="T30" s="163"/>
      <c r="U30" s="163"/>
      <c r="V30" s="163"/>
    </row>
    <row r="31" spans="2:22" ht="12.75" customHeight="1">
      <c r="B31" s="621"/>
      <c r="C31" s="577" t="s">
        <v>200</v>
      </c>
      <c r="D31" s="578"/>
      <c r="E31" s="287">
        <v>141</v>
      </c>
      <c r="F31" s="297">
        <v>92</v>
      </c>
      <c r="G31" s="95">
        <v>76</v>
      </c>
      <c r="H31" s="95">
        <v>52</v>
      </c>
      <c r="I31" s="95">
        <v>73</v>
      </c>
      <c r="J31" s="95">
        <v>51</v>
      </c>
      <c r="K31" s="95">
        <v>197</v>
      </c>
      <c r="L31" s="95">
        <v>4</v>
      </c>
      <c r="M31" s="95">
        <v>1</v>
      </c>
      <c r="N31" s="95">
        <v>1</v>
      </c>
      <c r="O31" s="95">
        <v>0</v>
      </c>
      <c r="P31" s="95">
        <v>506</v>
      </c>
      <c r="Q31" s="298">
        <v>388</v>
      </c>
      <c r="R31" s="299">
        <f t="shared" si="0"/>
        <v>706</v>
      </c>
      <c r="S31" s="185">
        <f t="shared" si="1"/>
        <v>735</v>
      </c>
      <c r="T31" s="163"/>
      <c r="U31" s="163"/>
      <c r="V31" s="163"/>
    </row>
    <row r="32" spans="2:22" ht="12.75" customHeight="1">
      <c r="B32" s="621"/>
      <c r="C32" s="577" t="s">
        <v>201</v>
      </c>
      <c r="D32" s="578"/>
      <c r="E32" s="287">
        <v>142</v>
      </c>
      <c r="F32" s="297">
        <v>7</v>
      </c>
      <c r="G32" s="95">
        <v>4</v>
      </c>
      <c r="H32" s="95">
        <v>3</v>
      </c>
      <c r="I32" s="95">
        <v>6</v>
      </c>
      <c r="J32" s="95">
        <v>3</v>
      </c>
      <c r="K32" s="95">
        <v>11</v>
      </c>
      <c r="L32" s="95">
        <v>0</v>
      </c>
      <c r="M32" s="95">
        <v>1</v>
      </c>
      <c r="N32" s="95">
        <v>0</v>
      </c>
      <c r="O32" s="95">
        <v>0</v>
      </c>
      <c r="P32" s="95">
        <v>17</v>
      </c>
      <c r="Q32" s="298">
        <v>13</v>
      </c>
      <c r="R32" s="299">
        <f t="shared" si="0"/>
        <v>30</v>
      </c>
      <c r="S32" s="185">
        <f t="shared" si="1"/>
        <v>35</v>
      </c>
      <c r="T32" s="163"/>
      <c r="U32" s="163"/>
      <c r="V32" s="163"/>
    </row>
    <row r="33" spans="2:22" ht="12.75" customHeight="1">
      <c r="B33" s="621"/>
      <c r="C33" s="577" t="s">
        <v>202</v>
      </c>
      <c r="D33" s="578"/>
      <c r="E33" s="287">
        <v>143</v>
      </c>
      <c r="F33" s="297">
        <v>80</v>
      </c>
      <c r="G33" s="95">
        <v>77</v>
      </c>
      <c r="H33" s="95">
        <v>46</v>
      </c>
      <c r="I33" s="95">
        <v>54</v>
      </c>
      <c r="J33" s="95">
        <v>21</v>
      </c>
      <c r="K33" s="95">
        <v>138</v>
      </c>
      <c r="L33" s="95">
        <v>1</v>
      </c>
      <c r="M33" s="95">
        <v>0</v>
      </c>
      <c r="N33" s="95">
        <v>0</v>
      </c>
      <c r="O33" s="95">
        <v>0</v>
      </c>
      <c r="P33" s="95">
        <v>229</v>
      </c>
      <c r="Q33" s="298">
        <v>138</v>
      </c>
      <c r="R33" s="299">
        <f t="shared" si="0"/>
        <v>377</v>
      </c>
      <c r="S33" s="185">
        <f t="shared" si="1"/>
        <v>407</v>
      </c>
      <c r="T33" s="163"/>
      <c r="U33" s="163"/>
      <c r="V33" s="163"/>
    </row>
    <row r="34" spans="2:22" ht="12.75" customHeight="1">
      <c r="B34" s="621"/>
      <c r="C34" s="577" t="s">
        <v>203</v>
      </c>
      <c r="D34" s="578"/>
      <c r="E34" s="287">
        <v>144</v>
      </c>
      <c r="F34" s="297">
        <v>9</v>
      </c>
      <c r="G34" s="95">
        <v>4</v>
      </c>
      <c r="H34" s="95">
        <v>1</v>
      </c>
      <c r="I34" s="95">
        <v>3</v>
      </c>
      <c r="J34" s="95">
        <v>5</v>
      </c>
      <c r="K34" s="95">
        <v>30</v>
      </c>
      <c r="L34" s="95">
        <v>0</v>
      </c>
      <c r="M34" s="95">
        <v>0</v>
      </c>
      <c r="N34" s="95">
        <v>0</v>
      </c>
      <c r="O34" s="95">
        <v>0</v>
      </c>
      <c r="P34" s="95">
        <v>27</v>
      </c>
      <c r="Q34" s="298">
        <v>18</v>
      </c>
      <c r="R34" s="299">
        <f t="shared" si="0"/>
        <v>42</v>
      </c>
      <c r="S34" s="185">
        <f t="shared" si="1"/>
        <v>55</v>
      </c>
      <c r="T34" s="163"/>
      <c r="U34" s="163"/>
      <c r="V34" s="163"/>
    </row>
    <row r="35" spans="2:22" ht="12.75" customHeight="1" thickBot="1">
      <c r="B35" s="622"/>
      <c r="C35" s="582" t="s">
        <v>204</v>
      </c>
      <c r="D35" s="600"/>
      <c r="E35" s="289">
        <v>145</v>
      </c>
      <c r="F35" s="300">
        <v>1</v>
      </c>
      <c r="G35" s="169">
        <v>1</v>
      </c>
      <c r="H35" s="169">
        <v>0</v>
      </c>
      <c r="I35" s="169">
        <v>0</v>
      </c>
      <c r="J35" s="169">
        <v>4</v>
      </c>
      <c r="K35" s="169">
        <v>29</v>
      </c>
      <c r="L35" s="169">
        <v>0</v>
      </c>
      <c r="M35" s="169">
        <v>0</v>
      </c>
      <c r="N35" s="169">
        <v>0</v>
      </c>
      <c r="O35" s="169">
        <v>0</v>
      </c>
      <c r="P35" s="169">
        <v>19</v>
      </c>
      <c r="Q35" s="301">
        <v>7</v>
      </c>
      <c r="R35" s="313">
        <f t="shared" si="0"/>
        <v>24</v>
      </c>
      <c r="S35" s="214">
        <f t="shared" si="1"/>
        <v>37</v>
      </c>
      <c r="T35" s="163"/>
      <c r="U35" s="163"/>
      <c r="V35" s="163"/>
    </row>
    <row r="36" spans="2:22" ht="12.75" customHeight="1">
      <c r="B36" s="574" t="s">
        <v>205</v>
      </c>
      <c r="C36" s="598" t="s">
        <v>206</v>
      </c>
      <c r="D36" s="599"/>
      <c r="E36" s="292">
        <v>146</v>
      </c>
      <c r="F36" s="293">
        <v>172</v>
      </c>
      <c r="G36" s="168">
        <v>147</v>
      </c>
      <c r="H36" s="168">
        <v>180</v>
      </c>
      <c r="I36" s="168">
        <v>243</v>
      </c>
      <c r="J36" s="168">
        <v>118</v>
      </c>
      <c r="K36" s="168">
        <v>472</v>
      </c>
      <c r="L36" s="168">
        <v>9</v>
      </c>
      <c r="M36" s="168">
        <v>4</v>
      </c>
      <c r="N36" s="168">
        <v>0</v>
      </c>
      <c r="O36" s="168">
        <v>1</v>
      </c>
      <c r="P36" s="168">
        <v>700</v>
      </c>
      <c r="Q36" s="294">
        <v>497</v>
      </c>
      <c r="R36" s="310">
        <f t="shared" si="0"/>
        <v>1179</v>
      </c>
      <c r="S36" s="311">
        <f t="shared" si="1"/>
        <v>1364</v>
      </c>
      <c r="T36" s="163"/>
      <c r="U36" s="163"/>
      <c r="V36" s="163"/>
    </row>
    <row r="37" spans="2:22" ht="12.75" customHeight="1">
      <c r="B37" s="581"/>
      <c r="C37" s="577" t="s">
        <v>207</v>
      </c>
      <c r="D37" s="578"/>
      <c r="E37" s="287">
        <v>147</v>
      </c>
      <c r="F37" s="297">
        <v>31</v>
      </c>
      <c r="G37" s="95">
        <v>27</v>
      </c>
      <c r="H37" s="95">
        <v>22</v>
      </c>
      <c r="I37" s="95">
        <v>12</v>
      </c>
      <c r="J37" s="95">
        <v>7</v>
      </c>
      <c r="K37" s="95">
        <v>32</v>
      </c>
      <c r="L37" s="95">
        <v>0</v>
      </c>
      <c r="M37" s="95">
        <v>2</v>
      </c>
      <c r="N37" s="95">
        <v>1</v>
      </c>
      <c r="O37" s="95">
        <v>0</v>
      </c>
      <c r="P37" s="95">
        <v>204</v>
      </c>
      <c r="Q37" s="298">
        <v>121</v>
      </c>
      <c r="R37" s="299">
        <f t="shared" si="0"/>
        <v>265</v>
      </c>
      <c r="S37" s="185">
        <f t="shared" si="1"/>
        <v>194</v>
      </c>
      <c r="T37" s="163"/>
      <c r="U37" s="163"/>
      <c r="V37" s="163"/>
    </row>
    <row r="38" spans="2:22" ht="12.75" customHeight="1">
      <c r="B38" s="581"/>
      <c r="C38" s="296" t="s">
        <v>208</v>
      </c>
      <c r="D38" s="94"/>
      <c r="E38" s="287">
        <v>148</v>
      </c>
      <c r="F38" s="297">
        <v>31</v>
      </c>
      <c r="G38" s="95">
        <v>23</v>
      </c>
      <c r="H38" s="95">
        <v>9</v>
      </c>
      <c r="I38" s="95">
        <v>9</v>
      </c>
      <c r="J38" s="95">
        <v>2</v>
      </c>
      <c r="K38" s="95">
        <v>19</v>
      </c>
      <c r="L38" s="95">
        <v>0</v>
      </c>
      <c r="M38" s="95">
        <v>1</v>
      </c>
      <c r="N38" s="95">
        <v>0</v>
      </c>
      <c r="O38" s="95">
        <v>0</v>
      </c>
      <c r="P38" s="95">
        <v>71</v>
      </c>
      <c r="Q38" s="298">
        <v>42</v>
      </c>
      <c r="R38" s="299">
        <f t="shared" si="0"/>
        <v>113</v>
      </c>
      <c r="S38" s="185">
        <f t="shared" si="1"/>
        <v>94</v>
      </c>
      <c r="T38" s="163"/>
      <c r="U38" s="163"/>
      <c r="V38" s="163"/>
    </row>
    <row r="39" spans="2:22" ht="24.75" customHeight="1">
      <c r="B39" s="581"/>
      <c r="C39" s="624" t="s">
        <v>466</v>
      </c>
      <c r="D39" s="628"/>
      <c r="E39" s="287">
        <v>149</v>
      </c>
      <c r="F39" s="297">
        <v>28</v>
      </c>
      <c r="G39" s="95">
        <v>22</v>
      </c>
      <c r="H39" s="95">
        <v>8</v>
      </c>
      <c r="I39" s="95">
        <v>13</v>
      </c>
      <c r="J39" s="95">
        <v>5</v>
      </c>
      <c r="K39" s="95">
        <v>24</v>
      </c>
      <c r="L39" s="95">
        <v>0</v>
      </c>
      <c r="M39" s="95">
        <v>0</v>
      </c>
      <c r="N39" s="95">
        <v>0</v>
      </c>
      <c r="O39" s="95">
        <v>0</v>
      </c>
      <c r="P39" s="95">
        <v>58</v>
      </c>
      <c r="Q39" s="298">
        <v>57</v>
      </c>
      <c r="R39" s="299">
        <f t="shared" si="0"/>
        <v>99</v>
      </c>
      <c r="S39" s="185">
        <f t="shared" si="1"/>
        <v>116</v>
      </c>
      <c r="T39" s="163"/>
      <c r="U39" s="163"/>
      <c r="V39" s="163"/>
    </row>
    <row r="40" spans="2:22" ht="12.75" customHeight="1">
      <c r="B40" s="581"/>
      <c r="C40" s="625" t="s">
        <v>209</v>
      </c>
      <c r="D40" s="578"/>
      <c r="E40" s="287">
        <v>150</v>
      </c>
      <c r="F40" s="297">
        <v>38</v>
      </c>
      <c r="G40" s="95">
        <v>27</v>
      </c>
      <c r="H40" s="95">
        <v>11</v>
      </c>
      <c r="I40" s="95">
        <v>9</v>
      </c>
      <c r="J40" s="95">
        <v>5</v>
      </c>
      <c r="K40" s="95">
        <v>57</v>
      </c>
      <c r="L40" s="95">
        <v>2</v>
      </c>
      <c r="M40" s="95">
        <v>0</v>
      </c>
      <c r="N40" s="95">
        <v>1</v>
      </c>
      <c r="O40" s="95">
        <v>0</v>
      </c>
      <c r="P40" s="95">
        <v>154</v>
      </c>
      <c r="Q40" s="298">
        <v>97</v>
      </c>
      <c r="R40" s="299">
        <f t="shared" si="0"/>
        <v>211</v>
      </c>
      <c r="S40" s="185">
        <f t="shared" si="1"/>
        <v>190</v>
      </c>
      <c r="T40" s="163"/>
      <c r="U40" s="163"/>
      <c r="V40" s="163"/>
    </row>
    <row r="41" spans="2:22" ht="12.75" customHeight="1" thickBot="1">
      <c r="B41" s="581"/>
      <c r="C41" s="630" t="s">
        <v>210</v>
      </c>
      <c r="D41" s="600"/>
      <c r="E41" s="289">
        <v>151</v>
      </c>
      <c r="F41" s="300">
        <v>6</v>
      </c>
      <c r="G41" s="169">
        <v>0</v>
      </c>
      <c r="H41" s="169">
        <v>0</v>
      </c>
      <c r="I41" s="169">
        <v>0</v>
      </c>
      <c r="J41" s="169">
        <v>0</v>
      </c>
      <c r="K41" s="169">
        <v>6</v>
      </c>
      <c r="L41" s="169">
        <v>0</v>
      </c>
      <c r="M41" s="169">
        <v>0</v>
      </c>
      <c r="N41" s="169">
        <v>0</v>
      </c>
      <c r="O41" s="169">
        <v>0</v>
      </c>
      <c r="P41" s="169">
        <v>41</v>
      </c>
      <c r="Q41" s="301">
        <v>18</v>
      </c>
      <c r="R41" s="302">
        <f t="shared" si="0"/>
        <v>47</v>
      </c>
      <c r="S41" s="187">
        <f t="shared" si="1"/>
        <v>24</v>
      </c>
      <c r="T41" s="163"/>
      <c r="U41" s="163"/>
      <c r="V41" s="163"/>
    </row>
    <row r="42" spans="2:22" ht="12.75" customHeight="1">
      <c r="B42" s="574" t="s">
        <v>211</v>
      </c>
      <c r="C42" s="626" t="s">
        <v>212</v>
      </c>
      <c r="D42" s="627"/>
      <c r="E42" s="285">
        <v>152</v>
      </c>
      <c r="F42" s="314">
        <v>48</v>
      </c>
      <c r="G42" s="183">
        <v>26</v>
      </c>
      <c r="H42" s="183">
        <v>3</v>
      </c>
      <c r="I42" s="183">
        <v>9</v>
      </c>
      <c r="J42" s="183">
        <v>0</v>
      </c>
      <c r="K42" s="183">
        <v>35</v>
      </c>
      <c r="L42" s="183">
        <v>0</v>
      </c>
      <c r="M42" s="183">
        <v>0</v>
      </c>
      <c r="N42" s="183">
        <v>0</v>
      </c>
      <c r="O42" s="183">
        <v>0</v>
      </c>
      <c r="P42" s="183">
        <v>39</v>
      </c>
      <c r="Q42" s="315">
        <v>30</v>
      </c>
      <c r="R42" s="295">
        <f t="shared" si="0"/>
        <v>90</v>
      </c>
      <c r="S42" s="184">
        <f t="shared" si="1"/>
        <v>100</v>
      </c>
      <c r="T42" s="163"/>
      <c r="U42" s="163"/>
      <c r="V42" s="163"/>
    </row>
    <row r="43" spans="2:22" ht="12.75" customHeight="1">
      <c r="B43" s="575"/>
      <c r="C43" s="624" t="s">
        <v>213</v>
      </c>
      <c r="D43" s="628"/>
      <c r="E43" s="287">
        <v>153</v>
      </c>
      <c r="F43" s="297">
        <v>24</v>
      </c>
      <c r="G43" s="95">
        <v>17</v>
      </c>
      <c r="H43" s="95">
        <v>4</v>
      </c>
      <c r="I43" s="95">
        <v>7</v>
      </c>
      <c r="J43" s="95">
        <v>0</v>
      </c>
      <c r="K43" s="95">
        <v>10</v>
      </c>
      <c r="L43" s="95">
        <v>0</v>
      </c>
      <c r="M43" s="95">
        <v>0</v>
      </c>
      <c r="N43" s="95">
        <v>0</v>
      </c>
      <c r="O43" s="95">
        <v>0</v>
      </c>
      <c r="P43" s="95">
        <v>4</v>
      </c>
      <c r="Q43" s="298">
        <v>9</v>
      </c>
      <c r="R43" s="299">
        <f t="shared" si="0"/>
        <v>32</v>
      </c>
      <c r="S43" s="185">
        <f t="shared" si="1"/>
        <v>43</v>
      </c>
      <c r="T43" s="163"/>
      <c r="U43" s="163"/>
      <c r="V43" s="163"/>
    </row>
    <row r="44" spans="2:22" ht="12.75" customHeight="1">
      <c r="B44" s="575"/>
      <c r="C44" s="579" t="s">
        <v>214</v>
      </c>
      <c r="D44" s="623"/>
      <c r="E44" s="316">
        <v>154</v>
      </c>
      <c r="F44" s="297">
        <v>46</v>
      </c>
      <c r="G44" s="95">
        <v>44</v>
      </c>
      <c r="H44" s="95">
        <v>49</v>
      </c>
      <c r="I44" s="95">
        <v>56</v>
      </c>
      <c r="J44" s="95">
        <v>31</v>
      </c>
      <c r="K44" s="95">
        <v>92</v>
      </c>
      <c r="L44" s="95">
        <v>2</v>
      </c>
      <c r="M44" s="95">
        <v>0</v>
      </c>
      <c r="N44" s="95">
        <v>2</v>
      </c>
      <c r="O44" s="95">
        <v>0</v>
      </c>
      <c r="P44" s="95">
        <v>52</v>
      </c>
      <c r="Q44" s="298">
        <v>42</v>
      </c>
      <c r="R44" s="299">
        <f t="shared" si="0"/>
        <v>182</v>
      </c>
      <c r="S44" s="185">
        <f t="shared" si="1"/>
        <v>234</v>
      </c>
      <c r="T44" s="163"/>
      <c r="U44" s="163"/>
      <c r="V44" s="163"/>
    </row>
    <row r="45" spans="2:22" ht="12.75" customHeight="1">
      <c r="B45" s="575"/>
      <c r="C45" s="579" t="s">
        <v>215</v>
      </c>
      <c r="D45" s="580"/>
      <c r="E45" s="287">
        <v>155</v>
      </c>
      <c r="F45" s="297">
        <v>3</v>
      </c>
      <c r="G45" s="95">
        <v>1</v>
      </c>
      <c r="H45" s="95">
        <v>0</v>
      </c>
      <c r="I45" s="95">
        <v>1</v>
      </c>
      <c r="J45" s="95">
        <v>0</v>
      </c>
      <c r="K45" s="186">
        <v>0</v>
      </c>
      <c r="L45" s="95">
        <v>0</v>
      </c>
      <c r="M45" s="186">
        <v>0</v>
      </c>
      <c r="N45" s="95">
        <v>0</v>
      </c>
      <c r="O45" s="186">
        <v>0</v>
      </c>
      <c r="P45" s="186">
        <v>0</v>
      </c>
      <c r="Q45" s="317">
        <v>1</v>
      </c>
      <c r="R45" s="299">
        <f t="shared" si="0"/>
        <v>3</v>
      </c>
      <c r="S45" s="185">
        <f t="shared" si="1"/>
        <v>3</v>
      </c>
      <c r="T45" s="163"/>
      <c r="U45" s="163"/>
      <c r="V45" s="163"/>
    </row>
    <row r="46" spans="1:23" s="165" customFormat="1" ht="13.5" thickBot="1">
      <c r="A46" s="160"/>
      <c r="B46" s="576"/>
      <c r="C46" s="572" t="s">
        <v>278</v>
      </c>
      <c r="D46" s="573"/>
      <c r="E46" s="318" t="s">
        <v>279</v>
      </c>
      <c r="F46" s="319"/>
      <c r="G46" s="215"/>
      <c r="H46" s="215"/>
      <c r="I46" s="215"/>
      <c r="J46" s="216"/>
      <c r="K46" s="169">
        <v>54</v>
      </c>
      <c r="L46" s="217"/>
      <c r="M46" s="169">
        <v>0</v>
      </c>
      <c r="N46" s="217"/>
      <c r="O46" s="169">
        <v>0</v>
      </c>
      <c r="P46" s="320">
        <v>0</v>
      </c>
      <c r="Q46" s="321">
        <v>0</v>
      </c>
      <c r="R46" s="322">
        <f>F46+H46+J46+L46+N46+P46</f>
        <v>0</v>
      </c>
      <c r="S46" s="214">
        <f>K46+M46+O46</f>
        <v>54</v>
      </c>
      <c r="T46" s="163"/>
      <c r="U46" s="163"/>
      <c r="V46" s="163"/>
      <c r="W46" s="160"/>
    </row>
    <row r="47" spans="2:22" ht="27.75" customHeight="1" thickBot="1">
      <c r="B47" s="147" t="s">
        <v>270</v>
      </c>
      <c r="C47" s="166"/>
      <c r="D47" s="16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4"/>
      <c r="U47" s="164"/>
      <c r="V47" s="164"/>
    </row>
    <row r="48" spans="2:22" ht="56.25" customHeight="1" thickBot="1">
      <c r="B48" s="336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4"/>
      <c r="T48" s="164"/>
      <c r="U48" s="164"/>
      <c r="V48" s="164"/>
    </row>
    <row r="49" spans="2:22" ht="9" customHeight="1">
      <c r="B49" s="555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160"/>
      <c r="U49" s="160"/>
      <c r="V49" s="160"/>
    </row>
    <row r="50" spans="2:19" ht="12.75" hidden="1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12.75" customHeight="1" hidden="1"/>
  </sheetData>
  <sheetProtection/>
  <mergeCells count="61">
    <mergeCell ref="C7:D7"/>
    <mergeCell ref="C8:D8"/>
    <mergeCell ref="C36:D36"/>
    <mergeCell ref="C43:D43"/>
    <mergeCell ref="C40:D40"/>
    <mergeCell ref="C41:D41"/>
    <mergeCell ref="C21:D21"/>
    <mergeCell ref="C22:D22"/>
    <mergeCell ref="C13:D13"/>
    <mergeCell ref="C14:C16"/>
    <mergeCell ref="C44:D44"/>
    <mergeCell ref="C23:D23"/>
    <mergeCell ref="C24:D24"/>
    <mergeCell ref="C25:D25"/>
    <mergeCell ref="C26:D26"/>
    <mergeCell ref="C29:D29"/>
    <mergeCell ref="C30:D30"/>
    <mergeCell ref="C42:D42"/>
    <mergeCell ref="C37:D37"/>
    <mergeCell ref="C39:D39"/>
    <mergeCell ref="B29:B35"/>
    <mergeCell ref="C31:D31"/>
    <mergeCell ref="C32:D32"/>
    <mergeCell ref="C33:D33"/>
    <mergeCell ref="C34:D34"/>
    <mergeCell ref="C35:D35"/>
    <mergeCell ref="B3:D5"/>
    <mergeCell ref="E3:E5"/>
    <mergeCell ref="F4:G4"/>
    <mergeCell ref="H4:I4"/>
    <mergeCell ref="F3:S3"/>
    <mergeCell ref="J4:K4"/>
    <mergeCell ref="L4:M4"/>
    <mergeCell ref="N4:O4"/>
    <mergeCell ref="P4:Q4"/>
    <mergeCell ref="B17:B28"/>
    <mergeCell ref="C17:D17"/>
    <mergeCell ref="C18:D18"/>
    <mergeCell ref="C19:D19"/>
    <mergeCell ref="C27:D27"/>
    <mergeCell ref="C28:D28"/>
    <mergeCell ref="C11:D11"/>
    <mergeCell ref="C12:D12"/>
    <mergeCell ref="R4:S4"/>
    <mergeCell ref="U6:V7"/>
    <mergeCell ref="U8:V9"/>
    <mergeCell ref="U11:V15"/>
    <mergeCell ref="B6:D6"/>
    <mergeCell ref="B7:B16"/>
    <mergeCell ref="C9:D9"/>
    <mergeCell ref="C10:D10"/>
    <mergeCell ref="B48:S48"/>
    <mergeCell ref="B49:S49"/>
    <mergeCell ref="U18:V21"/>
    <mergeCell ref="U23:V24"/>
    <mergeCell ref="U26:V28"/>
    <mergeCell ref="C46:D46"/>
    <mergeCell ref="B42:B46"/>
    <mergeCell ref="C20:D20"/>
    <mergeCell ref="C45:D45"/>
    <mergeCell ref="B36:B41"/>
  </mergeCells>
  <dataValidations count="2">
    <dataValidation type="whole" allowBlank="1" showErrorMessage="1" errorTitle="Pozor!" error="Vložte číselnou hodnotu!" sqref="U29:V45 U17:V17 U22:V22 U25:V25 F7:T46">
      <formula1>0</formula1>
      <formula2>999999</formula2>
    </dataValidation>
    <dataValidation allowBlank="1" showErrorMessage="1" errorTitle="Pozor!" error="Vložte číselnou hodnotu!" sqref="U26:V27"/>
  </dataValidations>
  <printOptions horizontalCentered="1"/>
  <pageMargins left="0" right="0" top="0.3937007874015748" bottom="0.1968503937007874" header="0.5118110236220472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7">
      <selection activeCell="B25" sqref="B25:L25"/>
    </sheetView>
  </sheetViews>
  <sheetFormatPr defaultColWidth="0" defaultRowHeight="12.75" customHeight="1" zeroHeight="1"/>
  <cols>
    <col min="1" max="1" width="2.875" style="141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4.625" style="0" customWidth="1"/>
    <col min="14" max="14" width="30.125" style="140" customWidth="1"/>
  </cols>
  <sheetData>
    <row r="1" spans="1:14" s="157" customFormat="1" ht="15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52" customFormat="1" ht="16.5" customHeight="1">
      <c r="A2" s="141"/>
      <c r="B2" s="240" t="s">
        <v>467</v>
      </c>
      <c r="C2" s="241"/>
      <c r="D2" s="241"/>
      <c r="E2" s="242"/>
      <c r="F2" s="243"/>
      <c r="G2" s="244"/>
      <c r="H2" s="244"/>
      <c r="I2" s="149"/>
      <c r="J2" s="149"/>
      <c r="K2" s="149"/>
      <c r="L2" s="149"/>
      <c r="M2" s="149"/>
      <c r="N2" s="219"/>
    </row>
    <row r="3" spans="1:14" s="152" customFormat="1" ht="12.75">
      <c r="A3" s="141"/>
      <c r="B3" s="638"/>
      <c r="C3" s="639"/>
      <c r="D3" s="639"/>
      <c r="E3" s="634" t="s">
        <v>7</v>
      </c>
      <c r="F3" s="634" t="s">
        <v>168</v>
      </c>
      <c r="G3" s="635"/>
      <c r="H3" s="635"/>
      <c r="I3" s="635"/>
      <c r="J3" s="635"/>
      <c r="K3" s="635"/>
      <c r="L3" s="635"/>
      <c r="M3" s="150"/>
      <c r="N3" s="219"/>
    </row>
    <row r="4" spans="1:14" s="152" customFormat="1" ht="33" customHeight="1">
      <c r="A4" s="141"/>
      <c r="B4" s="638"/>
      <c r="C4" s="639"/>
      <c r="D4" s="639"/>
      <c r="E4" s="634"/>
      <c r="F4" s="90" t="s">
        <v>169</v>
      </c>
      <c r="G4" s="90" t="s">
        <v>170</v>
      </c>
      <c r="H4" s="90" t="s">
        <v>171</v>
      </c>
      <c r="I4" s="90" t="s">
        <v>172</v>
      </c>
      <c r="J4" s="90" t="s">
        <v>173</v>
      </c>
      <c r="K4" s="90" t="s">
        <v>462</v>
      </c>
      <c r="L4" s="90" t="s">
        <v>174</v>
      </c>
      <c r="M4" s="151"/>
      <c r="N4" s="219"/>
    </row>
    <row r="5" spans="1:14" s="152" customFormat="1" ht="15" customHeight="1" thickBot="1">
      <c r="A5" s="141"/>
      <c r="B5" s="634" t="s">
        <v>5</v>
      </c>
      <c r="C5" s="635"/>
      <c r="D5" s="635"/>
      <c r="E5" s="91" t="s">
        <v>6</v>
      </c>
      <c r="F5" s="90">
        <v>1</v>
      </c>
      <c r="G5" s="90">
        <v>2</v>
      </c>
      <c r="H5" s="90">
        <v>3</v>
      </c>
      <c r="I5" s="90">
        <v>4</v>
      </c>
      <c r="J5" s="90">
        <v>5</v>
      </c>
      <c r="K5" s="89">
        <v>6</v>
      </c>
      <c r="L5" s="89">
        <v>7</v>
      </c>
      <c r="M5" s="151"/>
      <c r="N5" s="219"/>
    </row>
    <row r="6" spans="1:15" s="152" customFormat="1" ht="27" customHeight="1">
      <c r="A6" s="141"/>
      <c r="B6" s="642" t="s">
        <v>216</v>
      </c>
      <c r="C6" s="578" t="s">
        <v>185</v>
      </c>
      <c r="D6" s="578"/>
      <c r="E6" s="91">
        <v>156</v>
      </c>
      <c r="F6" s="95">
        <v>186</v>
      </c>
      <c r="G6" s="95">
        <v>75</v>
      </c>
      <c r="H6" s="95">
        <v>12</v>
      </c>
      <c r="I6" s="95">
        <v>2</v>
      </c>
      <c r="J6" s="95">
        <v>2</v>
      </c>
      <c r="K6" s="95">
        <v>1018</v>
      </c>
      <c r="L6" s="95">
        <f aca="true" t="shared" si="0" ref="L6:L23">F6+G6+H6+I6+J6+K6</f>
        <v>1295</v>
      </c>
      <c r="M6" s="153"/>
      <c r="N6" s="640" t="s">
        <v>468</v>
      </c>
      <c r="O6" s="220"/>
    </row>
    <row r="7" spans="1:15" s="152" customFormat="1" ht="27" customHeight="1" thickBot="1">
      <c r="A7" s="141"/>
      <c r="B7" s="643"/>
      <c r="C7" s="578" t="s">
        <v>186</v>
      </c>
      <c r="D7" s="578"/>
      <c r="E7" s="91">
        <v>157</v>
      </c>
      <c r="F7" s="95">
        <v>163</v>
      </c>
      <c r="G7" s="95">
        <v>315</v>
      </c>
      <c r="H7" s="95">
        <v>99</v>
      </c>
      <c r="I7" s="95">
        <v>1</v>
      </c>
      <c r="J7" s="95">
        <v>0</v>
      </c>
      <c r="K7" s="95">
        <v>157</v>
      </c>
      <c r="L7" s="95">
        <f t="shared" si="0"/>
        <v>735</v>
      </c>
      <c r="M7" s="153"/>
      <c r="N7" s="641"/>
      <c r="O7" s="221"/>
    </row>
    <row r="8" spans="1:15" s="152" customFormat="1" ht="27" customHeight="1">
      <c r="A8" s="141"/>
      <c r="B8" s="643"/>
      <c r="C8" s="638" t="s">
        <v>217</v>
      </c>
      <c r="D8" s="638"/>
      <c r="E8" s="91">
        <v>158</v>
      </c>
      <c r="F8" s="95">
        <v>56</v>
      </c>
      <c r="G8" s="95">
        <v>44</v>
      </c>
      <c r="H8" s="95">
        <v>2</v>
      </c>
      <c r="I8" s="95">
        <v>0</v>
      </c>
      <c r="J8" s="95">
        <v>1</v>
      </c>
      <c r="K8" s="95">
        <v>897</v>
      </c>
      <c r="L8" s="95">
        <f t="shared" si="0"/>
        <v>1000</v>
      </c>
      <c r="M8" s="153"/>
      <c r="N8" s="239"/>
      <c r="O8" s="222"/>
    </row>
    <row r="9" spans="1:14" s="152" customFormat="1" ht="27" customHeight="1">
      <c r="A9" s="141"/>
      <c r="B9" s="643"/>
      <c r="C9" s="578" t="s">
        <v>218</v>
      </c>
      <c r="D9" s="578"/>
      <c r="E9" s="91">
        <v>159</v>
      </c>
      <c r="F9" s="95">
        <v>134</v>
      </c>
      <c r="G9" s="95">
        <v>84</v>
      </c>
      <c r="H9" s="95">
        <v>69</v>
      </c>
      <c r="I9" s="95">
        <v>2</v>
      </c>
      <c r="J9" s="95">
        <v>0</v>
      </c>
      <c r="K9" s="95">
        <v>24</v>
      </c>
      <c r="L9" s="95">
        <f t="shared" si="0"/>
        <v>313</v>
      </c>
      <c r="M9" s="153"/>
      <c r="N9" s="219"/>
    </row>
    <row r="10" spans="1:14" s="152" customFormat="1" ht="27" customHeight="1">
      <c r="A10" s="141"/>
      <c r="B10" s="643"/>
      <c r="C10" s="578" t="s">
        <v>219</v>
      </c>
      <c r="D10" s="578"/>
      <c r="E10" s="91">
        <v>160</v>
      </c>
      <c r="F10" s="95">
        <v>8</v>
      </c>
      <c r="G10" s="95">
        <v>4</v>
      </c>
      <c r="H10" s="95">
        <v>3</v>
      </c>
      <c r="I10" s="95">
        <v>0</v>
      </c>
      <c r="J10" s="95">
        <v>0</v>
      </c>
      <c r="K10" s="95">
        <v>3</v>
      </c>
      <c r="L10" s="95">
        <f t="shared" si="0"/>
        <v>18</v>
      </c>
      <c r="M10" s="153"/>
      <c r="N10" s="219"/>
    </row>
    <row r="11" spans="1:14" s="152" customFormat="1" ht="27" customHeight="1">
      <c r="A11" s="141"/>
      <c r="B11" s="643"/>
      <c r="C11" s="578" t="s">
        <v>188</v>
      </c>
      <c r="D11" s="578"/>
      <c r="E11" s="91">
        <v>161</v>
      </c>
      <c r="F11" s="95">
        <v>1</v>
      </c>
      <c r="G11" s="95">
        <v>5</v>
      </c>
      <c r="H11" s="95">
        <v>23</v>
      </c>
      <c r="I11" s="95">
        <v>0</v>
      </c>
      <c r="J11" s="95">
        <v>0</v>
      </c>
      <c r="K11" s="95">
        <v>0</v>
      </c>
      <c r="L11" s="95">
        <f t="shared" si="0"/>
        <v>29</v>
      </c>
      <c r="M11" s="153"/>
      <c r="N11" s="219"/>
    </row>
    <row r="12" spans="1:14" s="152" customFormat="1" ht="27" customHeight="1">
      <c r="A12" s="141"/>
      <c r="B12" s="643"/>
      <c r="C12" s="578" t="s">
        <v>220</v>
      </c>
      <c r="D12" s="578"/>
      <c r="E12" s="91">
        <v>162</v>
      </c>
      <c r="F12" s="95">
        <v>14</v>
      </c>
      <c r="G12" s="95">
        <v>3</v>
      </c>
      <c r="H12" s="95">
        <v>22</v>
      </c>
      <c r="I12" s="95">
        <v>0</v>
      </c>
      <c r="J12" s="95">
        <v>0</v>
      </c>
      <c r="K12" s="95">
        <v>18</v>
      </c>
      <c r="L12" s="95">
        <f t="shared" si="0"/>
        <v>57</v>
      </c>
      <c r="M12" s="153"/>
      <c r="N12" s="219"/>
    </row>
    <row r="13" spans="1:14" s="152" customFormat="1" ht="27" customHeight="1">
      <c r="A13" s="141"/>
      <c r="B13" s="643"/>
      <c r="C13" s="578" t="s">
        <v>189</v>
      </c>
      <c r="D13" s="578"/>
      <c r="E13" s="91">
        <v>163</v>
      </c>
      <c r="F13" s="95">
        <v>7</v>
      </c>
      <c r="G13" s="95">
        <v>4</v>
      </c>
      <c r="H13" s="95">
        <v>42</v>
      </c>
      <c r="I13" s="95">
        <v>0</v>
      </c>
      <c r="J13" s="95">
        <v>0</v>
      </c>
      <c r="K13" s="95">
        <v>10</v>
      </c>
      <c r="L13" s="95">
        <f t="shared" si="0"/>
        <v>63</v>
      </c>
      <c r="M13" s="153"/>
      <c r="N13" s="219"/>
    </row>
    <row r="14" spans="1:14" s="152" customFormat="1" ht="27" customHeight="1">
      <c r="A14" s="141"/>
      <c r="B14" s="643"/>
      <c r="C14" s="578" t="s">
        <v>127</v>
      </c>
      <c r="D14" s="578"/>
      <c r="E14" s="91">
        <v>164</v>
      </c>
      <c r="F14" s="95">
        <v>13</v>
      </c>
      <c r="G14" s="95">
        <v>12</v>
      </c>
      <c r="H14" s="95">
        <v>497</v>
      </c>
      <c r="I14" s="95">
        <v>7</v>
      </c>
      <c r="J14" s="95">
        <v>0</v>
      </c>
      <c r="K14" s="95">
        <v>8</v>
      </c>
      <c r="L14" s="95">
        <f t="shared" si="0"/>
        <v>537</v>
      </c>
      <c r="M14" s="153"/>
      <c r="N14" s="219"/>
    </row>
    <row r="15" spans="1:14" s="152" customFormat="1" ht="27" customHeight="1">
      <c r="A15" s="141"/>
      <c r="B15" s="643"/>
      <c r="C15" s="578" t="s">
        <v>221</v>
      </c>
      <c r="D15" s="578"/>
      <c r="E15" s="91">
        <v>165</v>
      </c>
      <c r="F15" s="95">
        <v>1</v>
      </c>
      <c r="G15" s="95">
        <v>1</v>
      </c>
      <c r="H15" s="95">
        <v>5</v>
      </c>
      <c r="I15" s="95">
        <v>0</v>
      </c>
      <c r="J15" s="95">
        <v>0</v>
      </c>
      <c r="K15" s="95">
        <v>0</v>
      </c>
      <c r="L15" s="95">
        <f t="shared" si="0"/>
        <v>7</v>
      </c>
      <c r="M15" s="153"/>
      <c r="N15" s="219"/>
    </row>
    <row r="16" spans="1:14" s="152" customFormat="1" ht="40.5" customHeight="1">
      <c r="A16" s="141"/>
      <c r="B16" s="643"/>
      <c r="C16" s="638" t="s">
        <v>227</v>
      </c>
      <c r="D16" s="638"/>
      <c r="E16" s="91">
        <v>166</v>
      </c>
      <c r="F16" s="95">
        <v>7</v>
      </c>
      <c r="G16" s="95">
        <v>1</v>
      </c>
      <c r="H16" s="95">
        <v>14</v>
      </c>
      <c r="I16" s="95">
        <v>0</v>
      </c>
      <c r="J16" s="95">
        <v>0</v>
      </c>
      <c r="K16" s="95">
        <v>4</v>
      </c>
      <c r="L16" s="95">
        <f t="shared" si="0"/>
        <v>26</v>
      </c>
      <c r="M16" s="153"/>
      <c r="N16" s="219"/>
    </row>
    <row r="17" spans="1:14" s="152" customFormat="1" ht="30" customHeight="1">
      <c r="A17" s="141"/>
      <c r="B17" s="644"/>
      <c r="C17" s="637" t="s">
        <v>345</v>
      </c>
      <c r="D17" s="625"/>
      <c r="E17" s="91" t="s">
        <v>361</v>
      </c>
      <c r="F17" s="95">
        <v>14</v>
      </c>
      <c r="G17" s="95">
        <v>2</v>
      </c>
      <c r="H17" s="95">
        <v>40</v>
      </c>
      <c r="I17" s="95">
        <v>2</v>
      </c>
      <c r="J17" s="95">
        <v>0</v>
      </c>
      <c r="K17" s="95">
        <v>18</v>
      </c>
      <c r="L17" s="95">
        <f t="shared" si="0"/>
        <v>76</v>
      </c>
      <c r="M17" s="153"/>
      <c r="N17" s="219"/>
    </row>
    <row r="18" spans="1:14" s="152" customFormat="1" ht="27.75" customHeight="1">
      <c r="A18" s="141"/>
      <c r="B18" s="638" t="s">
        <v>469</v>
      </c>
      <c r="C18" s="638" t="s">
        <v>222</v>
      </c>
      <c r="D18" s="638"/>
      <c r="E18" s="91">
        <v>167</v>
      </c>
      <c r="F18" s="95">
        <v>50</v>
      </c>
      <c r="G18" s="95">
        <v>33</v>
      </c>
      <c r="H18" s="95">
        <v>0</v>
      </c>
      <c r="I18" s="95">
        <v>0</v>
      </c>
      <c r="J18" s="95">
        <v>0</v>
      </c>
      <c r="K18" s="95">
        <v>137</v>
      </c>
      <c r="L18" s="95">
        <f t="shared" si="0"/>
        <v>220</v>
      </c>
      <c r="M18" s="153"/>
      <c r="N18" s="219"/>
    </row>
    <row r="19" spans="1:14" s="152" customFormat="1" ht="27" customHeight="1">
      <c r="A19" s="141"/>
      <c r="B19" s="638"/>
      <c r="C19" s="638" t="s">
        <v>223</v>
      </c>
      <c r="D19" s="578"/>
      <c r="E19" s="91">
        <v>168</v>
      </c>
      <c r="F19" s="95">
        <v>230</v>
      </c>
      <c r="G19" s="95">
        <v>96</v>
      </c>
      <c r="H19" s="95">
        <v>351</v>
      </c>
      <c r="I19" s="95">
        <v>6</v>
      </c>
      <c r="J19" s="95">
        <v>1</v>
      </c>
      <c r="K19" s="95">
        <v>263</v>
      </c>
      <c r="L19" s="95">
        <f t="shared" si="0"/>
        <v>947</v>
      </c>
      <c r="M19" s="153"/>
      <c r="N19" s="219"/>
    </row>
    <row r="20" spans="1:14" s="152" customFormat="1" ht="27" customHeight="1">
      <c r="A20" s="141"/>
      <c r="B20" s="638"/>
      <c r="C20" s="638" t="s">
        <v>178</v>
      </c>
      <c r="D20" s="93" t="s">
        <v>224</v>
      </c>
      <c r="E20" s="91">
        <v>169</v>
      </c>
      <c r="F20" s="95">
        <v>149</v>
      </c>
      <c r="G20" s="95">
        <v>61</v>
      </c>
      <c r="H20" s="95">
        <v>317</v>
      </c>
      <c r="I20" s="95">
        <v>7</v>
      </c>
      <c r="J20" s="95">
        <v>0</v>
      </c>
      <c r="K20" s="95">
        <v>178</v>
      </c>
      <c r="L20" s="95">
        <f t="shared" si="0"/>
        <v>712</v>
      </c>
      <c r="M20" s="153"/>
      <c r="N20" s="219"/>
    </row>
    <row r="21" spans="1:14" s="152" customFormat="1" ht="27" customHeight="1">
      <c r="A21" s="141"/>
      <c r="B21" s="638"/>
      <c r="C21" s="638"/>
      <c r="D21" s="93" t="s">
        <v>470</v>
      </c>
      <c r="E21" s="91" t="s">
        <v>471</v>
      </c>
      <c r="F21" s="95">
        <v>53</v>
      </c>
      <c r="G21" s="95">
        <v>21</v>
      </c>
      <c r="H21" s="95">
        <v>64</v>
      </c>
      <c r="I21" s="95">
        <v>1</v>
      </c>
      <c r="J21" s="95">
        <v>0</v>
      </c>
      <c r="K21" s="95">
        <v>28</v>
      </c>
      <c r="L21" s="95">
        <f t="shared" si="0"/>
        <v>167</v>
      </c>
      <c r="M21" s="153"/>
      <c r="N21" s="219"/>
    </row>
    <row r="22" spans="1:14" s="152" customFormat="1" ht="27" customHeight="1">
      <c r="A22" s="141"/>
      <c r="B22" s="638"/>
      <c r="C22" s="639"/>
      <c r="D22" s="93" t="s">
        <v>225</v>
      </c>
      <c r="E22" s="91">
        <v>170</v>
      </c>
      <c r="F22" s="95">
        <v>79</v>
      </c>
      <c r="G22" s="95">
        <v>33</v>
      </c>
      <c r="H22" s="95">
        <v>119</v>
      </c>
      <c r="I22" s="95">
        <v>0</v>
      </c>
      <c r="J22" s="95">
        <v>0</v>
      </c>
      <c r="K22" s="95">
        <v>56</v>
      </c>
      <c r="L22" s="95">
        <f t="shared" si="0"/>
        <v>287</v>
      </c>
      <c r="M22" s="153"/>
      <c r="N22" s="219"/>
    </row>
    <row r="23" spans="1:14" s="152" customFormat="1" ht="27" customHeight="1">
      <c r="A23" s="141"/>
      <c r="B23" s="638"/>
      <c r="C23" s="638" t="s">
        <v>226</v>
      </c>
      <c r="D23" s="638"/>
      <c r="E23" s="91">
        <v>171</v>
      </c>
      <c r="F23" s="95">
        <v>42</v>
      </c>
      <c r="G23" s="95">
        <v>15</v>
      </c>
      <c r="H23" s="95">
        <v>99</v>
      </c>
      <c r="I23" s="95">
        <v>1</v>
      </c>
      <c r="J23" s="95">
        <v>0</v>
      </c>
      <c r="K23" s="95">
        <v>73</v>
      </c>
      <c r="L23" s="95">
        <f t="shared" si="0"/>
        <v>230</v>
      </c>
      <c r="M23" s="153"/>
      <c r="N23" s="219"/>
    </row>
    <row r="24" spans="1:14" s="152" customFormat="1" ht="26.25" customHeight="1" thickBot="1">
      <c r="A24" s="141"/>
      <c r="B24" s="147"/>
      <c r="C24" s="155"/>
      <c r="D24" s="155"/>
      <c r="E24" s="156"/>
      <c r="F24" s="154"/>
      <c r="G24" s="154"/>
      <c r="H24" s="154"/>
      <c r="I24" s="154"/>
      <c r="J24" s="154"/>
      <c r="K24" s="154"/>
      <c r="L24" s="154"/>
      <c r="M24" s="154"/>
      <c r="N24" s="219"/>
    </row>
    <row r="25" spans="1:14" s="152" customFormat="1" ht="45.75" customHeight="1" thickBot="1">
      <c r="A25" s="141"/>
      <c r="B25" s="636"/>
      <c r="C25" s="327"/>
      <c r="D25" s="327"/>
      <c r="E25" s="327"/>
      <c r="F25" s="327"/>
      <c r="G25" s="327"/>
      <c r="H25" s="327"/>
      <c r="I25" s="327"/>
      <c r="J25" s="327"/>
      <c r="K25" s="327"/>
      <c r="L25" s="328"/>
      <c r="M25" s="154"/>
      <c r="N25" s="219"/>
    </row>
    <row r="26" spans="1:13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</sheetData>
  <sheetProtection/>
  <mergeCells count="24">
    <mergeCell ref="C6:D6"/>
    <mergeCell ref="C18:D18"/>
    <mergeCell ref="C13:D13"/>
    <mergeCell ref="B5:D5"/>
    <mergeCell ref="N6:N7"/>
    <mergeCell ref="B18:B23"/>
    <mergeCell ref="C20:C22"/>
    <mergeCell ref="C23:D23"/>
    <mergeCell ref="C8:D8"/>
    <mergeCell ref="B6:B17"/>
    <mergeCell ref="C15:D15"/>
    <mergeCell ref="C7:D7"/>
    <mergeCell ref="C19:D19"/>
    <mergeCell ref="C16:D16"/>
    <mergeCell ref="F3:L3"/>
    <mergeCell ref="B25:L25"/>
    <mergeCell ref="C17:D17"/>
    <mergeCell ref="C12:D12"/>
    <mergeCell ref="C14:D14"/>
    <mergeCell ref="E3:E4"/>
    <mergeCell ref="B3:D4"/>
    <mergeCell ref="C11:D11"/>
    <mergeCell ref="C10:D10"/>
    <mergeCell ref="C9:D9"/>
  </mergeCells>
  <dataValidations count="2">
    <dataValidation type="whole" allowBlank="1" showErrorMessage="1" errorTitle="Pozor!" error="Vkládejte pouze číselnou hodnotu!" sqref="F6:L23">
      <formula1>0</formula1>
      <formula2>9999999</formula2>
    </dataValidation>
    <dataValidation allowBlank="1" showErrorMessage="1" errorTitle="Pozor!" error="Vložte číselnou hodnotu!" sqref="O6:O7 N6"/>
  </dataValidations>
  <printOptions/>
  <pageMargins left="0.26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="80" zoomScaleNormal="80" zoomScalePageLayoutView="0" workbookViewId="0" topLeftCell="C30">
      <selection activeCell="P36" sqref="P36"/>
    </sheetView>
  </sheetViews>
  <sheetFormatPr defaultColWidth="0" defaultRowHeight="12" customHeight="1" zeroHeight="1"/>
  <cols>
    <col min="1" max="1" width="1.75390625" style="27" customWidth="1"/>
    <col min="2" max="2" width="17.75390625" style="27" customWidth="1"/>
    <col min="3" max="3" width="7.125" style="27" customWidth="1"/>
    <col min="4" max="4" width="15.375" style="27" customWidth="1"/>
    <col min="5" max="5" width="16.75390625" style="27" customWidth="1"/>
    <col min="6" max="6" width="7.875" style="27" customWidth="1"/>
    <col min="7" max="7" width="8.875" style="27" customWidth="1"/>
    <col min="8" max="8" width="7.75390625" style="27" customWidth="1"/>
    <col min="9" max="9" width="9.375" style="27" customWidth="1"/>
    <col min="10" max="10" width="9.25390625" style="27" customWidth="1"/>
    <col min="11" max="11" width="10.125" style="27" customWidth="1"/>
    <col min="12" max="12" width="12.25390625" style="27" customWidth="1"/>
    <col min="13" max="13" width="13.25390625" style="27" customWidth="1"/>
    <col min="14" max="14" width="3.875" style="27" customWidth="1"/>
    <col min="15" max="15" width="7.125" style="27" customWidth="1"/>
    <col min="16" max="16" width="27.375" style="27" customWidth="1"/>
    <col min="17" max="17" width="1.75390625" style="27" customWidth="1"/>
    <col min="18" max="16384" width="0" style="27" hidden="1" customWidth="1"/>
  </cols>
  <sheetData>
    <row r="1" spans="1:17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.75" customHeight="1">
      <c r="A2" s="11"/>
      <c r="B2" s="223" t="s">
        <v>377</v>
      </c>
      <c r="C2" s="223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10"/>
      <c r="O2" s="10"/>
      <c r="P2" s="10"/>
      <c r="Q2" s="11"/>
    </row>
    <row r="3" spans="1:17" ht="15" customHeight="1">
      <c r="A3" s="11"/>
      <c r="B3" s="711"/>
      <c r="C3" s="712"/>
      <c r="D3" s="529"/>
      <c r="E3" s="408"/>
      <c r="F3" s="701" t="s">
        <v>7</v>
      </c>
      <c r="G3" s="706" t="s">
        <v>101</v>
      </c>
      <c r="H3" s="708" t="s">
        <v>281</v>
      </c>
      <c r="I3" s="709"/>
      <c r="J3" s="709"/>
      <c r="K3" s="709"/>
      <c r="L3" s="709"/>
      <c r="M3" s="710"/>
      <c r="N3" s="80"/>
      <c r="O3" s="80"/>
      <c r="P3" s="218"/>
      <c r="Q3" s="11"/>
    </row>
    <row r="4" spans="1:17" ht="15" customHeight="1" hidden="1">
      <c r="A4" s="11"/>
      <c r="B4" s="713"/>
      <c r="C4" s="714"/>
      <c r="D4" s="688"/>
      <c r="E4" s="707"/>
      <c r="F4" s="702"/>
      <c r="G4" s="706"/>
      <c r="H4" s="225"/>
      <c r="I4" s="226"/>
      <c r="J4" s="226"/>
      <c r="K4" s="226"/>
      <c r="L4" s="226"/>
      <c r="M4" s="227"/>
      <c r="N4" s="80"/>
      <c r="O4" s="80"/>
      <c r="P4" s="218"/>
      <c r="Q4" s="11"/>
    </row>
    <row r="5" spans="1:17" ht="22.5" customHeight="1">
      <c r="A5" s="11"/>
      <c r="B5" s="715"/>
      <c r="C5" s="716"/>
      <c r="D5" s="717"/>
      <c r="E5" s="410"/>
      <c r="F5" s="703"/>
      <c r="G5" s="706"/>
      <c r="H5" s="196" t="s">
        <v>125</v>
      </c>
      <c r="I5" s="196" t="s">
        <v>126</v>
      </c>
      <c r="J5" s="196" t="s">
        <v>127</v>
      </c>
      <c r="K5" s="693" t="s">
        <v>282</v>
      </c>
      <c r="L5" s="694"/>
      <c r="M5" s="196" t="s">
        <v>280</v>
      </c>
      <c r="N5" s="50"/>
      <c r="O5" s="142"/>
      <c r="P5" s="230"/>
      <c r="Q5" s="11"/>
    </row>
    <row r="6" spans="1:17" ht="24" customHeight="1" hidden="1">
      <c r="A6" s="11"/>
      <c r="B6" s="225" t="s">
        <v>5</v>
      </c>
      <c r="C6" s="226"/>
      <c r="D6" s="227"/>
      <c r="E6" s="227"/>
      <c r="F6" s="196" t="s">
        <v>6</v>
      </c>
      <c r="G6" s="196">
        <v>1</v>
      </c>
      <c r="H6" s="196">
        <v>2</v>
      </c>
      <c r="I6" s="196">
        <v>3</v>
      </c>
      <c r="J6" s="196">
        <v>4</v>
      </c>
      <c r="K6" s="196">
        <v>5</v>
      </c>
      <c r="L6" s="196"/>
      <c r="M6" s="196">
        <v>6</v>
      </c>
      <c r="N6" s="50"/>
      <c r="O6" s="281" t="str">
        <f>IF(G8=SUM(H8:M8),"ok","chyba")</f>
        <v>ok</v>
      </c>
      <c r="P6" s="229" t="s">
        <v>255</v>
      </c>
      <c r="Q6" s="11"/>
    </row>
    <row r="7" spans="1:17" ht="25.5" customHeight="1" hidden="1">
      <c r="A7" s="11"/>
      <c r="B7" s="228" t="s">
        <v>283</v>
      </c>
      <c r="C7" s="228"/>
      <c r="D7" s="228"/>
      <c r="E7" s="228"/>
      <c r="F7" s="196">
        <v>172</v>
      </c>
      <c r="G7" s="232"/>
      <c r="H7" s="232"/>
      <c r="I7" s="232"/>
      <c r="J7" s="232"/>
      <c r="K7" s="232"/>
      <c r="L7" s="232"/>
      <c r="M7" s="232"/>
      <c r="N7" s="81"/>
      <c r="O7" s="282" t="str">
        <f>IF(G9=SUM(H9:M9),"ok","chyba")</f>
        <v>ok</v>
      </c>
      <c r="P7" s="144" t="s">
        <v>256</v>
      </c>
      <c r="Q7" s="11"/>
    </row>
    <row r="8" spans="1:17" ht="25.5" customHeight="1" hidden="1">
      <c r="A8" s="11"/>
      <c r="B8" s="228" t="s">
        <v>284</v>
      </c>
      <c r="C8" s="228"/>
      <c r="D8" s="228"/>
      <c r="E8" s="228"/>
      <c r="F8" s="196">
        <v>173</v>
      </c>
      <c r="G8" s="232"/>
      <c r="H8" s="232"/>
      <c r="I8" s="232"/>
      <c r="J8" s="232"/>
      <c r="K8" s="232"/>
      <c r="L8" s="232"/>
      <c r="M8" s="232"/>
      <c r="N8" s="81"/>
      <c r="O8" s="282" t="str">
        <f>IF(G13=SUM(H13:M13),"ok","chyba")</f>
        <v>ok</v>
      </c>
      <c r="P8" s="144" t="s">
        <v>257</v>
      </c>
      <c r="Q8" s="11"/>
    </row>
    <row r="9" spans="1:17" ht="25.5" customHeight="1" hidden="1">
      <c r="A9" s="11"/>
      <c r="B9" s="228" t="s">
        <v>285</v>
      </c>
      <c r="C9" s="228"/>
      <c r="D9" s="228"/>
      <c r="E9" s="228"/>
      <c r="F9" s="196">
        <v>174</v>
      </c>
      <c r="G9" s="232"/>
      <c r="H9" s="232"/>
      <c r="I9" s="232"/>
      <c r="J9" s="232"/>
      <c r="K9" s="232"/>
      <c r="L9" s="232"/>
      <c r="M9" s="232"/>
      <c r="N9" s="81"/>
      <c r="O9" s="282" t="str">
        <f>IF(G28=SUM(H28:M28),"ok","chyba")</f>
        <v>ok</v>
      </c>
      <c r="P9" s="144" t="s">
        <v>258</v>
      </c>
      <c r="Q9" s="11"/>
    </row>
    <row r="10" spans="1:17" ht="25.5" customHeight="1" hidden="1">
      <c r="A10" s="11"/>
      <c r="B10" s="228"/>
      <c r="C10" s="228"/>
      <c r="D10" s="228"/>
      <c r="E10" s="228"/>
      <c r="F10" s="196"/>
      <c r="G10" s="232"/>
      <c r="H10" s="232"/>
      <c r="I10" s="232"/>
      <c r="J10" s="232"/>
      <c r="K10" s="232"/>
      <c r="L10" s="232"/>
      <c r="M10" s="232"/>
      <c r="N10" s="81"/>
      <c r="O10" s="142"/>
      <c r="P10" s="188"/>
      <c r="Q10" s="11"/>
    </row>
    <row r="11" spans="1:17" ht="25.5" customHeight="1" hidden="1">
      <c r="A11" s="11"/>
      <c r="B11" s="228"/>
      <c r="C11" s="228"/>
      <c r="D11" s="228"/>
      <c r="E11" s="228"/>
      <c r="F11" s="196"/>
      <c r="G11" s="232"/>
      <c r="H11" s="232"/>
      <c r="I11" s="232"/>
      <c r="J11" s="232"/>
      <c r="K11" s="232"/>
      <c r="L11" s="232"/>
      <c r="M11" s="232"/>
      <c r="N11" s="81"/>
      <c r="O11" s="142"/>
      <c r="P11" s="188"/>
      <c r="Q11" s="11"/>
    </row>
    <row r="12" spans="1:17" ht="15.75" customHeight="1">
      <c r="A12" s="11"/>
      <c r="B12" s="477" t="s">
        <v>295</v>
      </c>
      <c r="C12" s="478"/>
      <c r="D12" s="478"/>
      <c r="E12" s="346"/>
      <c r="F12" s="196" t="s">
        <v>6</v>
      </c>
      <c r="G12" s="196">
        <v>1</v>
      </c>
      <c r="H12" s="196">
        <v>2</v>
      </c>
      <c r="I12" s="196">
        <v>3</v>
      </c>
      <c r="J12" s="196">
        <v>4</v>
      </c>
      <c r="K12" s="693">
        <v>5</v>
      </c>
      <c r="L12" s="694"/>
      <c r="M12" s="196">
        <v>6</v>
      </c>
      <c r="N12" s="81"/>
      <c r="O12" s="80"/>
      <c r="P12" s="143" t="s">
        <v>230</v>
      </c>
      <c r="Q12" s="11"/>
    </row>
    <row r="13" spans="1:17" ht="22.5" customHeight="1">
      <c r="A13" s="11"/>
      <c r="B13" s="477" t="s">
        <v>303</v>
      </c>
      <c r="C13" s="478"/>
      <c r="D13" s="359"/>
      <c r="E13" s="346"/>
      <c r="F13" s="196">
        <v>172</v>
      </c>
      <c r="G13" s="197">
        <v>1</v>
      </c>
      <c r="H13" s="197">
        <v>1</v>
      </c>
      <c r="I13" s="197">
        <v>0</v>
      </c>
      <c r="J13" s="197">
        <v>0</v>
      </c>
      <c r="K13" s="533">
        <v>0</v>
      </c>
      <c r="L13" s="695"/>
      <c r="M13" s="197">
        <v>0</v>
      </c>
      <c r="N13" s="81"/>
      <c r="O13" s="282" t="str">
        <f>IF(G13=SUM(H13:M13),"ok","chyba")</f>
        <v>ok</v>
      </c>
      <c r="P13" s="231" t="s">
        <v>301</v>
      </c>
      <c r="Q13" s="11"/>
    </row>
    <row r="14" spans="1:17" ht="22.5" customHeight="1">
      <c r="A14" s="11"/>
      <c r="B14" s="477" t="s">
        <v>304</v>
      </c>
      <c r="C14" s="478"/>
      <c r="D14" s="478"/>
      <c r="E14" s="346"/>
      <c r="F14" s="196">
        <v>173</v>
      </c>
      <c r="G14" s="197">
        <v>1</v>
      </c>
      <c r="H14" s="197">
        <v>0</v>
      </c>
      <c r="I14" s="197">
        <v>0</v>
      </c>
      <c r="J14" s="197">
        <v>1</v>
      </c>
      <c r="K14" s="693" t="s">
        <v>8</v>
      </c>
      <c r="L14" s="694"/>
      <c r="M14" s="196" t="s">
        <v>8</v>
      </c>
      <c r="N14" s="81"/>
      <c r="O14" s="282" t="str">
        <f aca="true" t="shared" si="0" ref="O14:O20">IF(G14=SUM(H14:J14),"ok","chyba")</f>
        <v>ok</v>
      </c>
      <c r="P14" s="231" t="s">
        <v>421</v>
      </c>
      <c r="Q14" s="11"/>
    </row>
    <row r="15" spans="1:17" ht="22.5" customHeight="1">
      <c r="A15" s="11"/>
      <c r="B15" s="477" t="s">
        <v>305</v>
      </c>
      <c r="C15" s="478"/>
      <c r="D15" s="478"/>
      <c r="E15" s="346"/>
      <c r="F15" s="196">
        <v>174</v>
      </c>
      <c r="G15" s="197">
        <v>0</v>
      </c>
      <c r="H15" s="197">
        <v>0</v>
      </c>
      <c r="I15" s="197">
        <v>0</v>
      </c>
      <c r="J15" s="197">
        <v>0</v>
      </c>
      <c r="K15" s="693" t="s">
        <v>8</v>
      </c>
      <c r="L15" s="694"/>
      <c r="M15" s="196" t="s">
        <v>8</v>
      </c>
      <c r="N15" s="81"/>
      <c r="O15" s="282" t="str">
        <f t="shared" si="0"/>
        <v>ok</v>
      </c>
      <c r="P15" s="231" t="s">
        <v>422</v>
      </c>
      <c r="Q15" s="11"/>
    </row>
    <row r="16" spans="1:17" ht="22.5" customHeight="1">
      <c r="A16" s="11"/>
      <c r="B16" s="477" t="s">
        <v>307</v>
      </c>
      <c r="C16" s="478"/>
      <c r="D16" s="478"/>
      <c r="E16" s="346"/>
      <c r="F16" s="196">
        <v>175</v>
      </c>
      <c r="G16" s="197">
        <v>21</v>
      </c>
      <c r="H16" s="197">
        <v>21</v>
      </c>
      <c r="I16" s="197">
        <v>0</v>
      </c>
      <c r="J16" s="197">
        <v>0</v>
      </c>
      <c r="K16" s="693" t="s">
        <v>8</v>
      </c>
      <c r="L16" s="694"/>
      <c r="M16" s="196" t="s">
        <v>8</v>
      </c>
      <c r="N16" s="81"/>
      <c r="O16" s="282" t="str">
        <f t="shared" si="0"/>
        <v>ok</v>
      </c>
      <c r="P16" s="231" t="s">
        <v>423</v>
      </c>
      <c r="Q16" s="11"/>
    </row>
    <row r="17" spans="1:17" ht="22.5" customHeight="1">
      <c r="A17" s="11"/>
      <c r="B17" s="477" t="s">
        <v>306</v>
      </c>
      <c r="C17" s="478"/>
      <c r="D17" s="478"/>
      <c r="E17" s="346"/>
      <c r="F17" s="196">
        <v>176</v>
      </c>
      <c r="G17" s="197">
        <v>6</v>
      </c>
      <c r="H17" s="197">
        <v>3</v>
      </c>
      <c r="I17" s="197">
        <v>2</v>
      </c>
      <c r="J17" s="197">
        <v>1</v>
      </c>
      <c r="K17" s="693" t="s">
        <v>8</v>
      </c>
      <c r="L17" s="694"/>
      <c r="M17" s="196" t="s">
        <v>8</v>
      </c>
      <c r="N17" s="81"/>
      <c r="O17" s="282" t="str">
        <f t="shared" si="0"/>
        <v>ok</v>
      </c>
      <c r="P17" s="231" t="s">
        <v>424</v>
      </c>
      <c r="Q17" s="11"/>
    </row>
    <row r="18" spans="1:17" ht="22.5" customHeight="1">
      <c r="A18" s="11"/>
      <c r="B18" s="477" t="s">
        <v>309</v>
      </c>
      <c r="C18" s="478"/>
      <c r="D18" s="478"/>
      <c r="E18" s="346"/>
      <c r="F18" s="196" t="s">
        <v>286</v>
      </c>
      <c r="G18" s="197">
        <v>2</v>
      </c>
      <c r="H18" s="197">
        <v>2</v>
      </c>
      <c r="I18" s="197">
        <v>0</v>
      </c>
      <c r="J18" s="197">
        <v>0</v>
      </c>
      <c r="K18" s="693" t="s">
        <v>8</v>
      </c>
      <c r="L18" s="694"/>
      <c r="M18" s="196" t="s">
        <v>8</v>
      </c>
      <c r="N18" s="81"/>
      <c r="O18" s="282" t="str">
        <f t="shared" si="0"/>
        <v>ok</v>
      </c>
      <c r="P18" s="231" t="s">
        <v>425</v>
      </c>
      <c r="Q18" s="11"/>
    </row>
    <row r="19" spans="1:17" ht="22.5" customHeight="1">
      <c r="A19" s="11"/>
      <c r="B19" s="477" t="s">
        <v>308</v>
      </c>
      <c r="C19" s="478"/>
      <c r="D19" s="478"/>
      <c r="E19" s="346"/>
      <c r="F19" s="196" t="s">
        <v>287</v>
      </c>
      <c r="G19" s="197">
        <v>3</v>
      </c>
      <c r="H19" s="197">
        <v>3</v>
      </c>
      <c r="I19" s="197">
        <v>0</v>
      </c>
      <c r="J19" s="197">
        <v>0</v>
      </c>
      <c r="K19" s="693" t="s">
        <v>8</v>
      </c>
      <c r="L19" s="694"/>
      <c r="M19" s="196" t="s">
        <v>8</v>
      </c>
      <c r="N19" s="81"/>
      <c r="O19" s="282" t="str">
        <f t="shared" si="0"/>
        <v>ok</v>
      </c>
      <c r="P19" s="231" t="s">
        <v>426</v>
      </c>
      <c r="Q19" s="11"/>
    </row>
    <row r="20" spans="1:17" ht="22.5" customHeight="1">
      <c r="A20" s="11"/>
      <c r="B20" s="477" t="s">
        <v>310</v>
      </c>
      <c r="C20" s="478"/>
      <c r="D20" s="478"/>
      <c r="E20" s="346"/>
      <c r="F20" s="196" t="s">
        <v>288</v>
      </c>
      <c r="G20" s="197">
        <v>1</v>
      </c>
      <c r="H20" s="197">
        <v>1</v>
      </c>
      <c r="I20" s="197">
        <v>0</v>
      </c>
      <c r="J20" s="197">
        <v>0</v>
      </c>
      <c r="K20" s="693" t="s">
        <v>8</v>
      </c>
      <c r="L20" s="694"/>
      <c r="M20" s="196" t="s">
        <v>8</v>
      </c>
      <c r="N20" s="81"/>
      <c r="O20" s="282" t="str">
        <f t="shared" si="0"/>
        <v>ok</v>
      </c>
      <c r="P20" s="231" t="s">
        <v>427</v>
      </c>
      <c r="Q20" s="11"/>
    </row>
    <row r="21" spans="1:17" ht="25.5" customHeight="1">
      <c r="A21" s="11"/>
      <c r="B21" s="477" t="s">
        <v>317</v>
      </c>
      <c r="C21" s="478"/>
      <c r="D21" s="478"/>
      <c r="E21" s="346"/>
      <c r="F21" s="196" t="s">
        <v>289</v>
      </c>
      <c r="G21" s="197">
        <v>0</v>
      </c>
      <c r="H21" s="196" t="s">
        <v>8</v>
      </c>
      <c r="I21" s="196" t="s">
        <v>8</v>
      </c>
      <c r="J21" s="197">
        <v>0</v>
      </c>
      <c r="K21" s="533">
        <v>0</v>
      </c>
      <c r="L21" s="695"/>
      <c r="M21" s="197">
        <v>0</v>
      </c>
      <c r="N21" s="81"/>
      <c r="O21" s="282" t="str">
        <f aca="true" t="shared" si="1" ref="O21:O26">IF(G21=SUM(J21:M21),"ok","chyba")</f>
        <v>ok</v>
      </c>
      <c r="P21" s="231" t="s">
        <v>428</v>
      </c>
      <c r="Q21" s="11"/>
    </row>
    <row r="22" spans="1:17" ht="22.5" customHeight="1">
      <c r="A22" s="11"/>
      <c r="B22" s="477" t="s">
        <v>311</v>
      </c>
      <c r="C22" s="478"/>
      <c r="D22" s="478"/>
      <c r="E22" s="346"/>
      <c r="F22" s="196" t="s">
        <v>290</v>
      </c>
      <c r="G22" s="197">
        <v>0</v>
      </c>
      <c r="H22" s="196" t="s">
        <v>8</v>
      </c>
      <c r="I22" s="196" t="s">
        <v>8</v>
      </c>
      <c r="J22" s="197">
        <v>0</v>
      </c>
      <c r="K22" s="533">
        <v>0</v>
      </c>
      <c r="L22" s="695"/>
      <c r="M22" s="197">
        <v>0</v>
      </c>
      <c r="N22" s="81"/>
      <c r="O22" s="282" t="str">
        <f t="shared" si="1"/>
        <v>ok</v>
      </c>
      <c r="P22" s="231" t="s">
        <v>429</v>
      </c>
      <c r="Q22" s="11"/>
    </row>
    <row r="23" spans="1:17" ht="22.5" customHeight="1">
      <c r="A23" s="11"/>
      <c r="B23" s="477" t="s">
        <v>316</v>
      </c>
      <c r="C23" s="478"/>
      <c r="D23" s="478"/>
      <c r="E23" s="346"/>
      <c r="F23" s="196" t="s">
        <v>291</v>
      </c>
      <c r="G23" s="197">
        <v>0</v>
      </c>
      <c r="H23" s="196" t="s">
        <v>8</v>
      </c>
      <c r="I23" s="196" t="s">
        <v>8</v>
      </c>
      <c r="J23" s="197">
        <v>0</v>
      </c>
      <c r="K23" s="533">
        <v>0</v>
      </c>
      <c r="L23" s="695"/>
      <c r="M23" s="197">
        <v>0</v>
      </c>
      <c r="N23" s="81"/>
      <c r="O23" s="282" t="str">
        <f t="shared" si="1"/>
        <v>ok</v>
      </c>
      <c r="P23" s="231" t="s">
        <v>430</v>
      </c>
      <c r="Q23" s="11"/>
    </row>
    <row r="24" spans="1:17" ht="22.5" customHeight="1">
      <c r="A24" s="11"/>
      <c r="B24" s="477" t="s">
        <v>315</v>
      </c>
      <c r="C24" s="478"/>
      <c r="D24" s="478"/>
      <c r="E24" s="346"/>
      <c r="F24" s="196" t="s">
        <v>292</v>
      </c>
      <c r="G24" s="197">
        <v>0</v>
      </c>
      <c r="H24" s="196" t="s">
        <v>8</v>
      </c>
      <c r="I24" s="196" t="s">
        <v>8</v>
      </c>
      <c r="J24" s="197">
        <v>0</v>
      </c>
      <c r="K24" s="533">
        <v>0</v>
      </c>
      <c r="L24" s="695"/>
      <c r="M24" s="197">
        <v>0</v>
      </c>
      <c r="N24" s="81"/>
      <c r="O24" s="282" t="str">
        <f t="shared" si="1"/>
        <v>ok</v>
      </c>
      <c r="P24" s="231" t="s">
        <v>431</v>
      </c>
      <c r="Q24" s="11"/>
    </row>
    <row r="25" spans="1:17" ht="22.5" customHeight="1">
      <c r="A25" s="11"/>
      <c r="B25" s="477" t="s">
        <v>314</v>
      </c>
      <c r="C25" s="478"/>
      <c r="D25" s="478"/>
      <c r="E25" s="346"/>
      <c r="F25" s="196" t="s">
        <v>293</v>
      </c>
      <c r="G25" s="197">
        <v>0</v>
      </c>
      <c r="H25" s="196" t="s">
        <v>8</v>
      </c>
      <c r="I25" s="196" t="s">
        <v>8</v>
      </c>
      <c r="J25" s="197">
        <v>0</v>
      </c>
      <c r="K25" s="533">
        <v>0</v>
      </c>
      <c r="L25" s="695"/>
      <c r="M25" s="197">
        <v>0</v>
      </c>
      <c r="N25" s="81"/>
      <c r="O25" s="282" t="str">
        <f t="shared" si="1"/>
        <v>ok</v>
      </c>
      <c r="P25" s="231" t="s">
        <v>432</v>
      </c>
      <c r="Q25" s="11"/>
    </row>
    <row r="26" spans="1:17" ht="22.5" customHeight="1">
      <c r="A26" s="11"/>
      <c r="B26" s="477" t="s">
        <v>313</v>
      </c>
      <c r="C26" s="478"/>
      <c r="D26" s="478"/>
      <c r="E26" s="346"/>
      <c r="F26" s="196" t="s">
        <v>294</v>
      </c>
      <c r="G26" s="197">
        <v>0</v>
      </c>
      <c r="H26" s="196" t="s">
        <v>8</v>
      </c>
      <c r="I26" s="196" t="s">
        <v>8</v>
      </c>
      <c r="J26" s="197">
        <v>0</v>
      </c>
      <c r="K26" s="533">
        <v>0</v>
      </c>
      <c r="L26" s="695"/>
      <c r="M26" s="197">
        <v>0</v>
      </c>
      <c r="N26" s="81"/>
      <c r="O26" s="282" t="str">
        <f t="shared" si="1"/>
        <v>ok</v>
      </c>
      <c r="P26" s="231" t="s">
        <v>433</v>
      </c>
      <c r="Q26" s="11"/>
    </row>
    <row r="27" spans="1:17" ht="22.5" customHeight="1">
      <c r="A27" s="11"/>
      <c r="B27" s="477" t="s">
        <v>312</v>
      </c>
      <c r="C27" s="478"/>
      <c r="D27" s="478"/>
      <c r="E27" s="346"/>
      <c r="F27" s="196" t="s">
        <v>300</v>
      </c>
      <c r="G27" s="197">
        <v>0</v>
      </c>
      <c r="H27" s="197">
        <v>0</v>
      </c>
      <c r="I27" s="197">
        <v>0</v>
      </c>
      <c r="J27" s="197">
        <v>0</v>
      </c>
      <c r="K27" s="533">
        <v>0</v>
      </c>
      <c r="L27" s="695"/>
      <c r="M27" s="197">
        <v>0</v>
      </c>
      <c r="N27" s="81"/>
      <c r="O27" s="282" t="str">
        <f>IF(G27=SUM(H27:M27),"ok","chyba")</f>
        <v>ok</v>
      </c>
      <c r="P27" s="231" t="s">
        <v>302</v>
      </c>
      <c r="Q27" s="11"/>
    </row>
    <row r="28" spans="1:17" ht="23.25" customHeight="1" hidden="1">
      <c r="A28" s="11"/>
      <c r="B28" s="189" t="s">
        <v>134</v>
      </c>
      <c r="C28" s="189"/>
      <c r="D28" s="189"/>
      <c r="E28" s="189"/>
      <c r="F28" s="182">
        <v>176</v>
      </c>
      <c r="G28" s="190"/>
      <c r="H28" s="190"/>
      <c r="I28" s="190"/>
      <c r="J28" s="190"/>
      <c r="K28" s="190"/>
      <c r="L28" s="190"/>
      <c r="M28" s="190"/>
      <c r="N28" s="81"/>
      <c r="O28" s="81"/>
      <c r="P28" s="194" t="s">
        <v>299</v>
      </c>
      <c r="Q28" s="11"/>
    </row>
    <row r="29" spans="1:17" ht="15" customHeight="1">
      <c r="A29" s="11"/>
      <c r="B29" s="191"/>
      <c r="C29" s="191"/>
      <c r="D29" s="191"/>
      <c r="E29" s="191"/>
      <c r="F29" s="192"/>
      <c r="G29" s="193"/>
      <c r="H29" s="193"/>
      <c r="I29" s="193"/>
      <c r="J29" s="193"/>
      <c r="K29" s="193"/>
      <c r="L29" s="193"/>
      <c r="M29" s="193"/>
      <c r="N29" s="81"/>
      <c r="O29" s="81"/>
      <c r="P29" s="81"/>
      <c r="Q29" s="11"/>
    </row>
    <row r="30" spans="1:17" ht="15" customHeight="1">
      <c r="A30" s="11"/>
      <c r="B30" s="191"/>
      <c r="C30" s="191"/>
      <c r="D30" s="191"/>
      <c r="E30" s="191"/>
      <c r="F30" s="192"/>
      <c r="G30" s="193"/>
      <c r="H30" s="193"/>
      <c r="I30" s="193"/>
      <c r="J30" s="193"/>
      <c r="K30" s="193"/>
      <c r="L30" s="193"/>
      <c r="M30" s="193"/>
      <c r="N30" s="81"/>
      <c r="O30" s="81"/>
      <c r="P30" s="81"/>
      <c r="Q30" s="11"/>
    </row>
    <row r="31" spans="1:17" ht="29.25" customHeight="1">
      <c r="A31" s="11"/>
      <c r="B31" s="223" t="s">
        <v>376</v>
      </c>
      <c r="C31" s="22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1:17" ht="15" customHeight="1">
      <c r="A32" s="11"/>
      <c r="B32" s="374"/>
      <c r="C32" s="530"/>
      <c r="D32" s="529"/>
      <c r="E32" s="408"/>
      <c r="F32" s="362" t="s">
        <v>7</v>
      </c>
      <c r="G32" s="374" t="s">
        <v>24</v>
      </c>
      <c r="H32" s="408"/>
      <c r="I32" s="338" t="s">
        <v>385</v>
      </c>
      <c r="J32" s="405"/>
      <c r="K32" s="405"/>
      <c r="L32" s="405"/>
      <c r="M32" s="389"/>
      <c r="N32" s="80"/>
      <c r="O32" s="80"/>
      <c r="P32" s="80"/>
      <c r="Q32" s="11"/>
    </row>
    <row r="33" spans="1:17" ht="14.25" customHeight="1">
      <c r="A33" s="11"/>
      <c r="B33" s="687"/>
      <c r="C33" s="688"/>
      <c r="D33" s="723"/>
      <c r="E33" s="707"/>
      <c r="F33" s="704"/>
      <c r="G33" s="687"/>
      <c r="H33" s="707"/>
      <c r="I33" s="374" t="s">
        <v>148</v>
      </c>
      <c r="J33" s="529"/>
      <c r="K33" s="686"/>
      <c r="L33" s="374" t="s">
        <v>149</v>
      </c>
      <c r="M33" s="408"/>
      <c r="N33" s="80"/>
      <c r="O33" s="80"/>
      <c r="P33" s="80"/>
      <c r="Q33" s="11"/>
    </row>
    <row r="34" spans="1:17" ht="2.25" customHeight="1" hidden="1">
      <c r="A34" s="11"/>
      <c r="B34" s="409"/>
      <c r="C34" s="717"/>
      <c r="D34" s="717"/>
      <c r="E34" s="410"/>
      <c r="F34" s="705"/>
      <c r="G34" s="409"/>
      <c r="H34" s="410"/>
      <c r="I34" s="687"/>
      <c r="J34" s="688"/>
      <c r="K34" s="632"/>
      <c r="L34" s="279"/>
      <c r="M34" s="280"/>
      <c r="N34" s="142"/>
      <c r="O34" s="142"/>
      <c r="P34" s="142"/>
      <c r="Q34" s="11"/>
    </row>
    <row r="35" spans="1:17" ht="15" customHeight="1">
      <c r="A35" s="11"/>
      <c r="B35" s="699" t="s">
        <v>5</v>
      </c>
      <c r="C35" s="719"/>
      <c r="D35" s="720"/>
      <c r="E35" s="265"/>
      <c r="F35" s="234" t="s">
        <v>6</v>
      </c>
      <c r="G35" s="671">
        <v>1</v>
      </c>
      <c r="H35" s="718"/>
      <c r="I35" s="362">
        <v>2</v>
      </c>
      <c r="J35" s="689"/>
      <c r="K35" s="690"/>
      <c r="L35" s="338">
        <v>3</v>
      </c>
      <c r="M35" s="389"/>
      <c r="N35" s="142"/>
      <c r="O35" s="142"/>
      <c r="P35" s="142"/>
      <c r="Q35" s="11"/>
    </row>
    <row r="36" spans="1:17" ht="19.5" customHeight="1">
      <c r="A36" s="11"/>
      <c r="B36" s="724" t="s">
        <v>133</v>
      </c>
      <c r="C36" s="725"/>
      <c r="D36" s="355" t="s">
        <v>128</v>
      </c>
      <c r="E36" s="523"/>
      <c r="F36" s="8">
        <v>177</v>
      </c>
      <c r="G36" s="722">
        <v>0</v>
      </c>
      <c r="H36" s="698"/>
      <c r="I36" s="691">
        <v>0</v>
      </c>
      <c r="J36" s="692"/>
      <c r="K36" s="682"/>
      <c r="L36" s="678">
        <v>0</v>
      </c>
      <c r="M36" s="679"/>
      <c r="N36" s="142"/>
      <c r="O36" s="142"/>
      <c r="P36" s="188"/>
      <c r="Q36" s="11"/>
    </row>
    <row r="37" spans="1:17" ht="19.5" customHeight="1">
      <c r="A37" s="11"/>
      <c r="B37" s="726"/>
      <c r="C37" s="727"/>
      <c r="D37" s="355" t="s">
        <v>129</v>
      </c>
      <c r="E37" s="523"/>
      <c r="F37" s="8">
        <v>178</v>
      </c>
      <c r="G37" s="697">
        <v>471.5</v>
      </c>
      <c r="H37" s="698"/>
      <c r="I37" s="678">
        <v>115</v>
      </c>
      <c r="J37" s="685"/>
      <c r="K37" s="679"/>
      <c r="L37" s="678">
        <v>22</v>
      </c>
      <c r="M37" s="679"/>
      <c r="N37" s="142"/>
      <c r="O37" s="142"/>
      <c r="P37" s="188"/>
      <c r="Q37" s="11"/>
    </row>
    <row r="38" spans="1:17" ht="19.5" customHeight="1">
      <c r="A38" s="11"/>
      <c r="B38" s="726"/>
      <c r="C38" s="727"/>
      <c r="D38" s="355" t="s">
        <v>130</v>
      </c>
      <c r="E38" s="523"/>
      <c r="F38" s="8" t="s">
        <v>162</v>
      </c>
      <c r="G38" s="697">
        <v>352.75</v>
      </c>
      <c r="H38" s="698"/>
      <c r="I38" s="678">
        <v>126.5</v>
      </c>
      <c r="J38" s="685"/>
      <c r="K38" s="679"/>
      <c r="L38" s="678">
        <v>10.5</v>
      </c>
      <c r="M38" s="679"/>
      <c r="N38" s="142"/>
      <c r="O38" s="142"/>
      <c r="P38" s="188"/>
      <c r="Q38" s="11"/>
    </row>
    <row r="39" spans="1:17" ht="19.5" customHeight="1">
      <c r="A39" s="11"/>
      <c r="B39" s="726"/>
      <c r="C39" s="727"/>
      <c r="D39" s="355" t="s">
        <v>407</v>
      </c>
      <c r="E39" s="523"/>
      <c r="F39" s="8">
        <v>179</v>
      </c>
      <c r="G39" s="696">
        <v>279</v>
      </c>
      <c r="H39" s="685"/>
      <c r="I39" s="678">
        <v>83.4</v>
      </c>
      <c r="J39" s="685"/>
      <c r="K39" s="679"/>
      <c r="L39" s="678">
        <v>24.6</v>
      </c>
      <c r="M39" s="679"/>
      <c r="N39" s="142"/>
      <c r="O39" s="142"/>
      <c r="P39" s="188"/>
      <c r="Q39" s="11"/>
    </row>
    <row r="40" spans="1:17" ht="19.5" customHeight="1">
      <c r="A40" s="11"/>
      <c r="B40" s="726"/>
      <c r="C40" s="727"/>
      <c r="D40" s="355" t="s">
        <v>131</v>
      </c>
      <c r="E40" s="523"/>
      <c r="F40" s="8" t="s">
        <v>163</v>
      </c>
      <c r="G40" s="696">
        <v>24</v>
      </c>
      <c r="H40" s="685"/>
      <c r="I40" s="678">
        <v>9</v>
      </c>
      <c r="J40" s="685"/>
      <c r="K40" s="679"/>
      <c r="L40" s="678">
        <v>1</v>
      </c>
      <c r="M40" s="679"/>
      <c r="N40" s="142"/>
      <c r="O40" s="142"/>
      <c r="P40" s="142"/>
      <c r="Q40" s="11"/>
    </row>
    <row r="41" spans="1:17" ht="25.5" customHeight="1">
      <c r="A41" s="11"/>
      <c r="B41" s="726"/>
      <c r="C41" s="727"/>
      <c r="D41" s="355" t="s">
        <v>132</v>
      </c>
      <c r="E41" s="523"/>
      <c r="F41" s="8">
        <v>180</v>
      </c>
      <c r="G41" s="696">
        <v>313.7</v>
      </c>
      <c r="H41" s="685"/>
      <c r="I41" s="678">
        <v>105.9</v>
      </c>
      <c r="J41" s="685"/>
      <c r="K41" s="679"/>
      <c r="L41" s="678">
        <v>27.5</v>
      </c>
      <c r="M41" s="679"/>
      <c r="N41" s="142"/>
      <c r="O41" s="282" t="str">
        <f>IF(G43=SUM(G36:H42),"ok","chyba")</f>
        <v>ok</v>
      </c>
      <c r="P41" s="261" t="s">
        <v>380</v>
      </c>
      <c r="Q41" s="11"/>
    </row>
    <row r="42" spans="1:17" ht="24.75" customHeight="1">
      <c r="A42" s="11"/>
      <c r="B42" s="728"/>
      <c r="C42" s="729"/>
      <c r="D42" s="355" t="s">
        <v>408</v>
      </c>
      <c r="E42" s="523"/>
      <c r="F42" s="8" t="s">
        <v>164</v>
      </c>
      <c r="G42" s="696">
        <v>348.9</v>
      </c>
      <c r="H42" s="685"/>
      <c r="I42" s="691">
        <v>115.15</v>
      </c>
      <c r="J42" s="700"/>
      <c r="K42" s="682"/>
      <c r="L42" s="678">
        <v>30</v>
      </c>
      <c r="M42" s="679"/>
      <c r="N42" s="142"/>
      <c r="O42" s="282" t="str">
        <f>IF(I43=SUM(I36:K42),"ok","chyba")</f>
        <v>ok</v>
      </c>
      <c r="P42" s="261" t="s">
        <v>380</v>
      </c>
      <c r="Q42" s="11"/>
    </row>
    <row r="43" spans="1:17" ht="27.75" customHeight="1">
      <c r="A43" s="11"/>
      <c r="B43" s="676" t="s">
        <v>331</v>
      </c>
      <c r="C43" s="677"/>
      <c r="D43" s="485"/>
      <c r="E43" s="486"/>
      <c r="F43" s="233">
        <v>181</v>
      </c>
      <c r="G43" s="672">
        <v>1789.85</v>
      </c>
      <c r="H43" s="673"/>
      <c r="I43" s="680">
        <v>554.95</v>
      </c>
      <c r="J43" s="681"/>
      <c r="K43" s="682"/>
      <c r="L43" s="672">
        <v>115.6</v>
      </c>
      <c r="M43" s="679"/>
      <c r="N43" s="142"/>
      <c r="O43" s="282" t="str">
        <f>IF(L43=SUM(L36:M42),"ok","chyba")</f>
        <v>ok</v>
      </c>
      <c r="P43" s="261" t="s">
        <v>380</v>
      </c>
      <c r="Q43" s="11"/>
    </row>
    <row r="44" spans="1:17" ht="24" customHeight="1">
      <c r="A44" s="11"/>
      <c r="B44" s="355" t="s">
        <v>229</v>
      </c>
      <c r="C44" s="522"/>
      <c r="D44" s="485"/>
      <c r="E44" s="486"/>
      <c r="F44" s="8" t="s">
        <v>228</v>
      </c>
      <c r="G44" s="696">
        <v>333.3</v>
      </c>
      <c r="H44" s="721"/>
      <c r="I44" s="683" t="s">
        <v>8</v>
      </c>
      <c r="J44" s="682"/>
      <c r="K44" s="682"/>
      <c r="L44" s="684" t="s">
        <v>8</v>
      </c>
      <c r="M44" s="679"/>
      <c r="N44" s="142"/>
      <c r="O44" s="282" t="str">
        <f>IF(G43&gt;=G44,"ok","chyba")</f>
        <v>ok</v>
      </c>
      <c r="P44" s="144" t="s">
        <v>379</v>
      </c>
      <c r="Q44" s="11"/>
    </row>
    <row r="45" spans="1:17" ht="8.25" customHeight="1">
      <c r="A45" s="11"/>
      <c r="B45" s="38"/>
      <c r="C45" s="38"/>
      <c r="D45" s="38"/>
      <c r="E45" s="38"/>
      <c r="F45" s="38"/>
      <c r="G45" s="48"/>
      <c r="H45" s="48"/>
      <c r="I45" s="48"/>
      <c r="J45" s="48"/>
      <c r="K45" s="48"/>
      <c r="L45" s="48"/>
      <c r="M45" s="48"/>
      <c r="N45" s="50"/>
      <c r="O45" s="50"/>
      <c r="P45" s="50"/>
      <c r="Q45" s="11"/>
    </row>
    <row r="46" spans="1:17" ht="8.25" customHeight="1">
      <c r="A46" s="11"/>
      <c r="B46" s="80"/>
      <c r="C46" s="80"/>
      <c r="D46" s="80"/>
      <c r="E46" s="80"/>
      <c r="F46" s="8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11"/>
    </row>
    <row r="47" spans="1:17" ht="8.25" customHeight="1">
      <c r="A47" s="11"/>
      <c r="B47" s="80"/>
      <c r="C47" s="80"/>
      <c r="D47" s="80"/>
      <c r="E47" s="80"/>
      <c r="F47" s="8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1"/>
    </row>
    <row r="48" spans="1:17" ht="13.5" customHeight="1">
      <c r="A48" s="11"/>
      <c r="B48" s="80"/>
      <c r="C48" s="80"/>
      <c r="D48" s="80"/>
      <c r="E48" s="80"/>
      <c r="F48" s="8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11"/>
    </row>
    <row r="49" spans="1:17" ht="13.5" customHeight="1">
      <c r="A49" s="11"/>
      <c r="B49" s="47" t="s">
        <v>165</v>
      </c>
      <c r="C49" s="47"/>
      <c r="D49" s="80"/>
      <c r="E49" s="80"/>
      <c r="F49" s="8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1"/>
    </row>
    <row r="50" spans="1:17" ht="51.75" customHeight="1">
      <c r="A50" s="11"/>
      <c r="B50" s="23"/>
      <c r="C50" s="374" t="s">
        <v>7</v>
      </c>
      <c r="D50" s="374" t="s">
        <v>394</v>
      </c>
      <c r="E50" s="374" t="s">
        <v>395</v>
      </c>
      <c r="F50" s="671" t="s">
        <v>472</v>
      </c>
      <c r="G50" s="405"/>
      <c r="H50" s="405"/>
      <c r="I50" s="405"/>
      <c r="J50" s="405"/>
      <c r="K50" s="389"/>
      <c r="L50" s="674" t="s">
        <v>473</v>
      </c>
      <c r="M50" s="665" t="s">
        <v>397</v>
      </c>
      <c r="N50" s="145"/>
      <c r="O50" s="145"/>
      <c r="P50" s="145"/>
      <c r="Q50" s="11"/>
    </row>
    <row r="51" spans="1:17" ht="48.75" customHeight="1">
      <c r="A51" s="11"/>
      <c r="B51" s="55"/>
      <c r="C51" s="540"/>
      <c r="D51" s="540"/>
      <c r="E51" s="409"/>
      <c r="F51" s="671" t="s">
        <v>167</v>
      </c>
      <c r="G51" s="718"/>
      <c r="H51" s="699" t="s">
        <v>166</v>
      </c>
      <c r="I51" s="389"/>
      <c r="J51" s="234" t="s">
        <v>386</v>
      </c>
      <c r="K51" s="271" t="s">
        <v>410</v>
      </c>
      <c r="L51" s="675"/>
      <c r="M51" s="666"/>
      <c r="N51" s="50"/>
      <c r="O51" s="50"/>
      <c r="P51" s="50"/>
      <c r="Q51" s="11"/>
    </row>
    <row r="52" spans="1:17" ht="15" customHeight="1">
      <c r="A52" s="11"/>
      <c r="B52" s="5" t="s">
        <v>5</v>
      </c>
      <c r="C52" s="8" t="s">
        <v>6</v>
      </c>
      <c r="D52" s="8">
        <v>1</v>
      </c>
      <c r="E52" s="25">
        <v>2</v>
      </c>
      <c r="F52" s="668">
        <v>3</v>
      </c>
      <c r="G52" s="669"/>
      <c r="H52" s="668">
        <v>4</v>
      </c>
      <c r="I52" s="670"/>
      <c r="J52" s="274">
        <v>5</v>
      </c>
      <c r="K52" s="272" t="s">
        <v>411</v>
      </c>
      <c r="L52" s="272" t="s">
        <v>474</v>
      </c>
      <c r="M52" s="269">
        <v>6</v>
      </c>
      <c r="N52" s="50"/>
      <c r="O52" s="50"/>
      <c r="P52" s="50"/>
      <c r="Q52" s="11"/>
    </row>
    <row r="53" spans="1:17" ht="39.75" customHeight="1">
      <c r="A53" s="11"/>
      <c r="B53" s="45" t="s">
        <v>392</v>
      </c>
      <c r="C53" s="8">
        <v>182</v>
      </c>
      <c r="D53" s="267">
        <v>8066</v>
      </c>
      <c r="E53" s="268">
        <v>2202</v>
      </c>
      <c r="F53" s="650">
        <v>483</v>
      </c>
      <c r="G53" s="651"/>
      <c r="H53" s="650">
        <v>389</v>
      </c>
      <c r="I53" s="667"/>
      <c r="J53" s="275">
        <v>1167</v>
      </c>
      <c r="K53" s="273">
        <v>206</v>
      </c>
      <c r="L53" s="273">
        <v>48</v>
      </c>
      <c r="M53" s="237">
        <v>7975</v>
      </c>
      <c r="N53" s="50"/>
      <c r="O53" s="282" t="str">
        <f>IF(M53=D53+E53-SUM(F53:L53),"ok","chyba")</f>
        <v>ok</v>
      </c>
      <c r="P53" s="323" t="s">
        <v>475</v>
      </c>
      <c r="Q53" s="11"/>
    </row>
    <row r="54" spans="1:17" ht="41.25" customHeight="1">
      <c r="A54" s="11"/>
      <c r="B54" s="45" t="s">
        <v>393</v>
      </c>
      <c r="C54" s="8">
        <v>183</v>
      </c>
      <c r="D54" s="267">
        <v>203</v>
      </c>
      <c r="E54" s="268">
        <v>90</v>
      </c>
      <c r="F54" s="650">
        <v>3</v>
      </c>
      <c r="G54" s="651"/>
      <c r="H54" s="650">
        <v>0</v>
      </c>
      <c r="I54" s="667"/>
      <c r="J54" s="275">
        <v>70</v>
      </c>
      <c r="K54" s="273">
        <v>5</v>
      </c>
      <c r="L54" s="273">
        <v>10</v>
      </c>
      <c r="M54" s="237">
        <v>205</v>
      </c>
      <c r="N54" s="50"/>
      <c r="O54" s="282" t="str">
        <f>IF(M54=D54+E54-SUM(F54:L54),"ok","chyba")</f>
        <v>ok</v>
      </c>
      <c r="P54" s="323" t="s">
        <v>476</v>
      </c>
      <c r="Q54" s="11"/>
    </row>
    <row r="55" spans="1:17" ht="78" customHeight="1">
      <c r="A55" s="11"/>
      <c r="B55" s="228" t="s">
        <v>477</v>
      </c>
      <c r="C55" s="8" t="s">
        <v>478</v>
      </c>
      <c r="D55" s="267">
        <v>58</v>
      </c>
      <c r="E55" s="268">
        <v>58</v>
      </c>
      <c r="F55" s="650">
        <v>6</v>
      </c>
      <c r="G55" s="396"/>
      <c r="H55" s="650">
        <v>0</v>
      </c>
      <c r="I55" s="396"/>
      <c r="J55" s="275">
        <v>13</v>
      </c>
      <c r="K55" s="273">
        <v>1</v>
      </c>
      <c r="L55" s="273">
        <v>1</v>
      </c>
      <c r="M55" s="237">
        <v>70</v>
      </c>
      <c r="N55" s="50"/>
      <c r="O55" s="282" t="str">
        <f>IF(M56=D56+E56-SUM(F56:K56),"ok","chyba")</f>
        <v>ok</v>
      </c>
      <c r="P55" s="323" t="s">
        <v>479</v>
      </c>
      <c r="Q55" s="11"/>
    </row>
    <row r="56" spans="1:17" ht="75.75" customHeight="1">
      <c r="A56" s="11"/>
      <c r="B56" s="228" t="s">
        <v>480</v>
      </c>
      <c r="C56" s="8" t="s">
        <v>481</v>
      </c>
      <c r="D56" s="267">
        <v>289</v>
      </c>
      <c r="E56" s="268">
        <v>448</v>
      </c>
      <c r="F56" s="650">
        <v>127</v>
      </c>
      <c r="G56" s="396"/>
      <c r="H56" s="650">
        <v>55</v>
      </c>
      <c r="I56" s="396"/>
      <c r="J56" s="275">
        <v>8</v>
      </c>
      <c r="K56" s="273">
        <v>82</v>
      </c>
      <c r="L56" s="324" t="s">
        <v>8</v>
      </c>
      <c r="M56" s="237">
        <v>465</v>
      </c>
      <c r="N56" s="50"/>
      <c r="O56" s="142"/>
      <c r="P56" s="270"/>
      <c r="Q56" s="11"/>
    </row>
    <row r="57" spans="1:17" ht="24" customHeight="1">
      <c r="A57" s="11"/>
      <c r="B57" s="80"/>
      <c r="C57" s="80"/>
      <c r="D57" s="80"/>
      <c r="E57" s="80"/>
      <c r="F57" s="80"/>
      <c r="G57" s="50"/>
      <c r="H57" s="50"/>
      <c r="I57" s="50"/>
      <c r="J57" s="50"/>
      <c r="K57" s="50"/>
      <c r="L57" s="50"/>
      <c r="M57" s="50"/>
      <c r="N57" s="50"/>
      <c r="O57" s="142"/>
      <c r="P57" s="270"/>
      <c r="Q57" s="11"/>
    </row>
    <row r="58" spans="1:17" ht="15" customHeight="1">
      <c r="A58" s="11"/>
      <c r="B58" s="245" t="s">
        <v>135</v>
      </c>
      <c r="C58" s="195" t="s">
        <v>396</v>
      </c>
      <c r="D58" s="195"/>
      <c r="E58" s="195"/>
      <c r="F58" s="530" t="s">
        <v>318</v>
      </c>
      <c r="G58" s="656"/>
      <c r="H58" s="43" t="s">
        <v>328</v>
      </c>
      <c r="I58" s="48"/>
      <c r="J58" s="48"/>
      <c r="K58" s="48"/>
      <c r="L58" s="48"/>
      <c r="M58" s="49"/>
      <c r="N58" s="50"/>
      <c r="O58" s="50"/>
      <c r="P58" s="50"/>
      <c r="Q58" s="11"/>
    </row>
    <row r="59" spans="1:17" ht="22.5" customHeight="1">
      <c r="A59" s="11"/>
      <c r="B59" s="238" t="s">
        <v>483</v>
      </c>
      <c r="C59" s="266"/>
      <c r="D59" s="50"/>
      <c r="E59" s="50"/>
      <c r="F59" s="657"/>
      <c r="G59" s="658"/>
      <c r="H59" s="659"/>
      <c r="I59" s="660"/>
      <c r="J59" s="660"/>
      <c r="K59" s="660"/>
      <c r="L59" s="660"/>
      <c r="M59" s="661"/>
      <c r="N59" s="81"/>
      <c r="O59" s="81"/>
      <c r="P59" s="81"/>
      <c r="Q59" s="11"/>
    </row>
    <row r="60" spans="1:17" ht="15" customHeight="1">
      <c r="A60" s="11"/>
      <c r="B60" s="235"/>
      <c r="C60" s="50"/>
      <c r="D60" s="50"/>
      <c r="E60" s="50" t="s">
        <v>482</v>
      </c>
      <c r="F60" s="50"/>
      <c r="G60" s="51"/>
      <c r="H60" s="43" t="s">
        <v>136</v>
      </c>
      <c r="I60" s="48"/>
      <c r="J60" s="48"/>
      <c r="K60" s="48"/>
      <c r="L60" s="48"/>
      <c r="M60" s="179"/>
      <c r="N60" s="56"/>
      <c r="O60" s="56"/>
      <c r="P60" s="56"/>
      <c r="Q60" s="11"/>
    </row>
    <row r="61" spans="1:17" ht="15" customHeight="1">
      <c r="A61" s="11"/>
      <c r="B61" s="235"/>
      <c r="C61" s="50"/>
      <c r="D61" s="50"/>
      <c r="E61" s="50"/>
      <c r="F61" s="50"/>
      <c r="G61" s="51"/>
      <c r="H61" s="662"/>
      <c r="I61" s="663"/>
      <c r="J61" s="663"/>
      <c r="K61" s="663"/>
      <c r="L61" s="663"/>
      <c r="M61" s="664"/>
      <c r="N61" s="56"/>
      <c r="O61" s="56"/>
      <c r="P61" s="56"/>
      <c r="Q61" s="11"/>
    </row>
    <row r="62" spans="1:17" ht="15" customHeight="1">
      <c r="A62" s="11"/>
      <c r="B62" s="235"/>
      <c r="C62" s="50"/>
      <c r="D62" s="50"/>
      <c r="E62" s="50"/>
      <c r="F62" s="50"/>
      <c r="G62" s="51"/>
      <c r="H62" s="645" t="s">
        <v>151</v>
      </c>
      <c r="I62" s="646"/>
      <c r="J62" s="646"/>
      <c r="K62" s="646"/>
      <c r="L62" s="646"/>
      <c r="M62" s="632"/>
      <c r="N62" s="146"/>
      <c r="O62" s="146"/>
      <c r="P62" s="146"/>
      <c r="Q62" s="11"/>
    </row>
    <row r="63" spans="1:17" ht="15" customHeight="1">
      <c r="A63" s="11"/>
      <c r="B63" s="236"/>
      <c r="C63" s="53"/>
      <c r="D63" s="53"/>
      <c r="E63" s="53"/>
      <c r="F63" s="53"/>
      <c r="G63" s="52"/>
      <c r="H63" s="647"/>
      <c r="I63" s="648"/>
      <c r="J63" s="648"/>
      <c r="K63" s="648"/>
      <c r="L63" s="648"/>
      <c r="M63" s="649"/>
      <c r="N63" s="145"/>
      <c r="O63" s="145"/>
      <c r="P63" s="145"/>
      <c r="Q63" s="11"/>
    </row>
    <row r="64" spans="1:17" ht="22.5" customHeight="1" thickBot="1">
      <c r="A64" s="11"/>
      <c r="B64" s="147" t="s">
        <v>270</v>
      </c>
      <c r="C64" s="147"/>
      <c r="D64" s="50"/>
      <c r="E64" s="50"/>
      <c r="F64" s="50"/>
      <c r="G64" s="50"/>
      <c r="H64" s="81"/>
      <c r="I64" s="81"/>
      <c r="J64" s="81"/>
      <c r="K64" s="81"/>
      <c r="L64" s="81"/>
      <c r="M64" s="148"/>
      <c r="N64" s="145"/>
      <c r="O64" s="145"/>
      <c r="P64" s="145"/>
      <c r="Q64" s="11"/>
    </row>
    <row r="65" spans="1:17" ht="68.25" customHeight="1" thickBot="1">
      <c r="A65" s="11"/>
      <c r="B65" s="652"/>
      <c r="C65" s="653"/>
      <c r="D65" s="654"/>
      <c r="E65" s="654"/>
      <c r="F65" s="654"/>
      <c r="G65" s="654"/>
      <c r="H65" s="654"/>
      <c r="I65" s="654"/>
      <c r="J65" s="654"/>
      <c r="K65" s="654"/>
      <c r="L65" s="654"/>
      <c r="M65" s="655"/>
      <c r="N65" s="145"/>
      <c r="O65" s="145"/>
      <c r="P65" s="145"/>
      <c r="Q65" s="11"/>
    </row>
    <row r="66" spans="1:17" ht="9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ht="12" hidden="1"/>
    <row r="68" ht="12" hidden="1"/>
    <row r="69" ht="12" hidden="1"/>
    <row r="70" ht="12" customHeight="1" hidden="1"/>
    <row r="71" ht="12" customHeight="1" hidden="1"/>
  </sheetData>
  <sheetProtection/>
  <mergeCells count="108">
    <mergeCell ref="G42:H42"/>
    <mergeCell ref="B32:E34"/>
    <mergeCell ref="D40:E40"/>
    <mergeCell ref="D41:E41"/>
    <mergeCell ref="D42:E42"/>
    <mergeCell ref="B36:C42"/>
    <mergeCell ref="B23:E23"/>
    <mergeCell ref="F51:G51"/>
    <mergeCell ref="B35:D35"/>
    <mergeCell ref="G35:H35"/>
    <mergeCell ref="G44:H44"/>
    <mergeCell ref="G36:H36"/>
    <mergeCell ref="G37:H37"/>
    <mergeCell ref="G40:H40"/>
    <mergeCell ref="G41:H41"/>
    <mergeCell ref="D37:E37"/>
    <mergeCell ref="B16:E16"/>
    <mergeCell ref="B27:E27"/>
    <mergeCell ref="B17:E17"/>
    <mergeCell ref="B18:E18"/>
    <mergeCell ref="B19:E19"/>
    <mergeCell ref="B20:E20"/>
    <mergeCell ref="B21:E21"/>
    <mergeCell ref="B25:E25"/>
    <mergeCell ref="B26:E26"/>
    <mergeCell ref="B24:E24"/>
    <mergeCell ref="B3:E5"/>
    <mergeCell ref="B12:E12"/>
    <mergeCell ref="B14:E14"/>
    <mergeCell ref="B15:E15"/>
    <mergeCell ref="B13:E13"/>
    <mergeCell ref="F3:F5"/>
    <mergeCell ref="F32:F34"/>
    <mergeCell ref="G3:G5"/>
    <mergeCell ref="G32:H34"/>
    <mergeCell ref="H3:M3"/>
    <mergeCell ref="K5:L5"/>
    <mergeCell ref="K12:L12"/>
    <mergeCell ref="K13:L13"/>
    <mergeCell ref="K14:L14"/>
    <mergeCell ref="K15:L15"/>
    <mergeCell ref="G39:H39"/>
    <mergeCell ref="G38:H38"/>
    <mergeCell ref="D50:D51"/>
    <mergeCell ref="H51:I51"/>
    <mergeCell ref="D38:E38"/>
    <mergeCell ref="D39:E39"/>
    <mergeCell ref="I38:K38"/>
    <mergeCell ref="B44:E44"/>
    <mergeCell ref="C50:C51"/>
    <mergeCell ref="I42:K42"/>
    <mergeCell ref="D36:E36"/>
    <mergeCell ref="K16:L16"/>
    <mergeCell ref="K17:L17"/>
    <mergeCell ref="K18:L18"/>
    <mergeCell ref="K19:L19"/>
    <mergeCell ref="K24:L24"/>
    <mergeCell ref="K25:L25"/>
    <mergeCell ref="K26:L26"/>
    <mergeCell ref="K27:L27"/>
    <mergeCell ref="B22:E22"/>
    <mergeCell ref="K20:L20"/>
    <mergeCell ref="K21:L21"/>
    <mergeCell ref="K22:L22"/>
    <mergeCell ref="K23:L23"/>
    <mergeCell ref="L36:M36"/>
    <mergeCell ref="I37:K37"/>
    <mergeCell ref="L37:M37"/>
    <mergeCell ref="L38:M38"/>
    <mergeCell ref="I36:K36"/>
    <mergeCell ref="I32:M32"/>
    <mergeCell ref="I33:K34"/>
    <mergeCell ref="L33:M33"/>
    <mergeCell ref="I35:K35"/>
    <mergeCell ref="L35:M35"/>
    <mergeCell ref="L39:M39"/>
    <mergeCell ref="I40:K40"/>
    <mergeCell ref="L40:M40"/>
    <mergeCell ref="I41:K41"/>
    <mergeCell ref="L41:M41"/>
    <mergeCell ref="I39:K39"/>
    <mergeCell ref="L42:M42"/>
    <mergeCell ref="I43:K43"/>
    <mergeCell ref="L43:M43"/>
    <mergeCell ref="I44:K44"/>
    <mergeCell ref="L44:M44"/>
    <mergeCell ref="F50:K50"/>
    <mergeCell ref="G43:H43"/>
    <mergeCell ref="L50:L51"/>
    <mergeCell ref="B43:E43"/>
    <mergeCell ref="E50:E51"/>
    <mergeCell ref="M50:M51"/>
    <mergeCell ref="F56:G56"/>
    <mergeCell ref="H56:I56"/>
    <mergeCell ref="F55:G55"/>
    <mergeCell ref="H53:I53"/>
    <mergeCell ref="H54:I54"/>
    <mergeCell ref="F54:G54"/>
    <mergeCell ref="H55:I55"/>
    <mergeCell ref="F52:G52"/>
    <mergeCell ref="H52:I52"/>
    <mergeCell ref="H62:M62"/>
    <mergeCell ref="H63:M63"/>
    <mergeCell ref="F53:G53"/>
    <mergeCell ref="B65:M65"/>
    <mergeCell ref="F58:G59"/>
    <mergeCell ref="H59:M59"/>
    <mergeCell ref="H61:M61"/>
  </mergeCells>
  <conditionalFormatting sqref="O39 O41:O44 O53:O57">
    <cfRule type="cellIs" priority="1" dxfId="2" operator="equal" stopIfTrue="1">
      <formula>"chyba"</formula>
    </cfRule>
  </conditionalFormatting>
  <conditionalFormatting sqref="O5:O11 O13:O27">
    <cfRule type="cellIs" priority="2" dxfId="0" operator="equal" stopIfTrue="1">
      <formula>"chyba"</formula>
    </cfRule>
  </conditionalFormatting>
  <conditionalFormatting sqref="O36:O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M28">
      <formula1>0</formula1>
      <formula2>99999999</formula2>
    </dataValidation>
    <dataValidation type="whole" allowBlank="1" showErrorMessage="1" errorTitle="Pozor!" error="Vkládejte pouze číselné hodnoty!" sqref="C53:C54 L53:L55 D53:F56 M53:M56 H53:H56 J53:K56 I53:I54">
      <formula1>0</formula1>
      <formula2>9999999</formula2>
    </dataValidation>
    <dataValidation allowBlank="1" showErrorMessage="1" errorTitle="Pozor!" error="Vkládejte pouze číselné hodnoty!" sqref="G39:G43 L36:L43 I36:I43"/>
  </dataValidation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NovaZ</cp:lastModifiedBy>
  <cp:lastPrinted>2010-03-08T10:24:15Z</cp:lastPrinted>
  <dcterms:created xsi:type="dcterms:W3CDTF">2002-09-23T07:59:31Z</dcterms:created>
  <dcterms:modified xsi:type="dcterms:W3CDTF">2010-08-31T12:15:10Z</dcterms:modified>
  <cp:category/>
  <cp:version/>
  <cp:contentType/>
  <cp:contentStatus/>
</cp:coreProperties>
</file>