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'Strana10'!$A$1:$A$39</definedName>
    <definedName name="_xlnm.Print_Area" localSheetId="10">'Strana11'!$A$3:$A$65</definedName>
    <definedName name="_xlnm.Print_Area" localSheetId="11">'Strana12'!$A$1:$A$50</definedName>
  </definedNames>
  <calcPr fullCalcOnLoad="1"/>
</workbook>
</file>

<file path=xl/sharedStrings.xml><?xml version="1.0" encoding="utf-8"?>
<sst xmlns="http://schemas.openxmlformats.org/spreadsheetml/2006/main" count="867" uniqueCount="734">
  <si>
    <t>V (MPSV) 20-01</t>
  </si>
  <si>
    <t>Ministerstvo práce a sociálních věcí</t>
  </si>
  <si>
    <t>Na Poříčním právu 1/376, 128 01 Praha 2</t>
  </si>
  <si>
    <t>Schváleno ČSÚ pro MPSV</t>
  </si>
  <si>
    <t>ČV 118/16 ze dne 22. 10. 2015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</si>
  <si>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2017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</si>
  <si>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</si>
  <si>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účetnictví a finančního výkaznictví.</t>
  </si>
  <si>
    <t>zjišťování na rok 2016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</si>
  <si>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</si>
  <si>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</si>
  <si>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</si>
  <si>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</si>
  <si>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</si>
  <si>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</si>
  <si>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</si>
  <si>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</si>
  <si>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</si>
  <si>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</si>
  <si>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</si>
  <si>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</si>
  <si>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</si>
  <si>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</si>
  <si>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</si>
  <si>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</si>
  <si>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</si>
  <si>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</si>
  <si>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</si>
  <si>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</si>
  <si>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</si>
  <si>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</si>
  <si>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</si>
  <si>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</si>
  <si>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</si>
  <si>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</si>
  <si>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</si>
  <si>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</si>
  <si>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</si>
  <si>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</si>
  <si>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</si>
  <si>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</si>
  <si>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</si>
  <si>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</si>
  <si>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</si>
  <si>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</si>
  <si>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</si>
  <si>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</si>
  <si>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</si>
  <si>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</si>
  <si>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</si>
  <si>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</si>
  <si>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</si>
  <si>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</si>
  <si>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</si>
  <si>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</si>
  <si>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</si>
  <si>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</si>
  <si>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</si>
  <si>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</si>
  <si>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</si>
  <si>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</si>
  <si>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</si>
  <si>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</si>
  <si>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</si>
  <si>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</si>
  <si>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</si>
  <si>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</si>
  <si>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</si>
  <si>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</si>
  <si>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</si>
  <si>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</si>
  <si>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</si>
  <si>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</si>
  <si>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</si>
  <si>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</si>
  <si>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</si>
  <si>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</si>
  <si>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</si>
  <si>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</si>
  <si>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</si>
  <si>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</si>
  <si>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</si>
  <si>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</si>
  <si>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</si>
  <si>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</si>
  <si>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</si>
  <si>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</si>
  <si>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</si>
  <si>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</si>
  <si>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</si>
  <si>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</si>
  <si>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</si>
  <si>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</si>
  <si>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</si>
  <si>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</si>
  <si>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</si>
  <si>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</si>
  <si>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</si>
  <si>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</si>
  <si>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</si>
  <si>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</si>
  <si>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</si>
  <si>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</si>
  <si>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</si>
  <si>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</si>
  <si>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</si>
  <si>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</si>
  <si>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</si>
  <si>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</si>
  <si>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</si>
  <si>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</si>
  <si>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</si>
  <si>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</si>
  <si>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</si>
  <si>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</si>
  <si>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</si>
  <si>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</si>
  <si>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</si>
  <si>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</si>
  <si>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</si>
  <si>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</si>
  <si>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</si>
  <si>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</si>
  <si>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</si>
  <si>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</si>
  <si>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</si>
  <si>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</si>
  <si>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</si>
  <si>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</si>
  <si>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</si>
  <si>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</si>
  <si>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</si>
  <si>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</si>
  <si>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</si>
  <si>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</si>
  <si>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</si>
  <si>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</si>
  <si>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</si>
  <si>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</si>
  <si>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</si>
  <si>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nevyřízených k 1. 1.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</si>
  <si>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</si>
  <si>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</si>
  <si>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</si>
  <si>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</si>
  <si>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</si>
  <si>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</si>
  <si>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</si>
  <si>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</si>
  <si>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</si>
  <si>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</si>
  <si>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</si>
  <si>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>D.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</si>
  <si>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</si>
  <si>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</si>
  <si>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</si>
  <si>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</si>
  <si>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</si>
  <si>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</si>
  <si>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</si>
  <si>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</si>
  <si>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</si>
  <si>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</si>
  <si>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</si>
  <si>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</si>
  <si>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</si>
  <si>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</si>
  <si>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</si>
  <si>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</si>
  <si>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</si>
  <si>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</si>
  <si>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</si>
  <si>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</si>
  <si>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</si>
  <si>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</si>
  <si>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</si>
  <si>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</si>
  <si>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</si>
  <si>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</t>
  </si>
  <si>
    <t>Počet dětí odebraných z péče rodičů na základě rozsudku soudu</t>
  </si>
  <si>
    <t>Řádek 98: Součet sloupců 1,2,3,4, se musí rovnat sloupci 5</t>
  </si>
  <si>
    <t>Celkem odebraných dětí</t>
  </si>
  <si>
    <t>Řádek 99: Součet sloupců 1,2,3,4, se musí rovnat sloupci 5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</si>
  <si>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</si>
  <si>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</si>
  <si>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</si>
  <si>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</si>
  <si>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</si>
  <si>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</si>
  <si>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</si>
  <si>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</si>
  <si>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</si>
  <si>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</si>
  <si>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</si>
  <si>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</si>
  <si>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</si>
  <si>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</si>
  <si>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VII. A Evidenční údaje</t>
  </si>
  <si>
    <t>Počet případů                                                                                        ve sledovaném roce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</si>
  <si>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</si>
  <si>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</si>
  <si>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</si>
  <si>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</si>
  <si>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</si>
  <si>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</si>
  <si>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</si>
  <si>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</si>
  <si>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</si>
  <si>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</si>
  <si>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</si>
  <si>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</si>
  <si>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</si>
  <si>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</si>
  <si>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</si>
  <si>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Řádky 106d a 106e musí být menší nebo rovny řádku 106c</t>
  </si>
  <si>
    <t>soudem vyhověno</t>
  </si>
  <si>
    <t>106d</t>
  </si>
  <si>
    <t>soudem zamítnuto</t>
  </si>
  <si>
    <t>106e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</si>
  <si>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</si>
  <si>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</si>
  <si>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</si>
  <si>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</si>
  <si>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</si>
  <si>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</si>
  <si>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</si>
  <si>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</si>
  <si>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</si>
  <si>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</si>
  <si>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</si>
  <si>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</si>
  <si>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                                              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</si>
  <si>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</si>
  <si>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</si>
  <si>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</si>
  <si>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</si>
  <si>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</si>
  <si>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</si>
  <si>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</si>
  <si>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</si>
  <si>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</si>
  <si>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</si>
  <si>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>Řádek 109a musí být roven nebo menší než ř. 109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</si>
  <si>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</si>
  <si>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</si>
  <si>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</si>
  <si>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</si>
  <si>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</si>
  <si>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</si>
  <si>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</si>
  <si>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</si>
  <si>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>Řádek 110a musí být roven nebo menší než ř. 110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</si>
  <si>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</si>
  <si>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</si>
  <si>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</si>
  <si>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</si>
  <si>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</si>
  <si>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</si>
  <si>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</si>
  <si>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</si>
  <si>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</si>
  <si>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</si>
  <si>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</si>
  <si>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</si>
  <si>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</si>
  <si>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</si>
  <si>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</si>
  <si>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</si>
  <si>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</si>
  <si>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</si>
  <si>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</si>
  <si>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</si>
  <si>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</si>
  <si>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</si>
  <si>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</si>
  <si>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</si>
  <si>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</si>
  <si>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</si>
  <si>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</si>
  <si>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</si>
  <si>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</si>
  <si>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</si>
  <si>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</si>
  <si>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</si>
  <si>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</si>
  <si>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</si>
  <si>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</si>
  <si>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</si>
  <si>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</si>
  <si>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</si>
  <si>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</si>
  <si>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</si>
  <si>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</si>
  <si>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</si>
  <si>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</si>
  <si>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</si>
  <si>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</si>
  <si>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</si>
  <si>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</si>
  <si>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</si>
  <si>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</si>
  <si>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</si>
  <si>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</si>
  <si>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</si>
  <si>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</si>
  <si>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</si>
  <si>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</si>
  <si>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</si>
  <si>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</si>
  <si>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</si>
  <si>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</si>
  <si>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</si>
  <si>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</si>
  <si>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</si>
  <si>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</si>
  <si>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</si>
  <si>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</si>
  <si>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</si>
  <si>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</si>
  <si>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</si>
  <si>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</si>
  <si>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</si>
  <si>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</si>
  <si>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</si>
  <si>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</si>
  <si>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</si>
  <si>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</si>
  <si>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</si>
  <si>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</si>
  <si>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</si>
  <si>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</si>
  <si>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</si>
  <si>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</si>
  <si>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</si>
  <si>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</si>
  <si>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</si>
  <si>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</si>
  <si>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</si>
  <si>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</si>
  <si>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</si>
  <si>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</si>
  <si>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</si>
  <si>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</si>
  <si>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</si>
  <si>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</si>
  <si>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</si>
  <si>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</si>
  <si>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</si>
  <si>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</si>
  <si>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</si>
  <si>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</si>
  <si>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</si>
  <si>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</si>
  <si>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</si>
  <si>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</si>
  <si>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</si>
  <si>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</si>
  <si>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</si>
  <si>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</si>
  <si>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</si>
  <si>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</si>
  <si>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</si>
  <si>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</si>
  <si>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</si>
  <si>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</si>
  <si>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</si>
  <si>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</si>
  <si>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</si>
  <si>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</si>
  <si>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</si>
  <si>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</si>
  <si>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</si>
  <si>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</si>
  <si>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</si>
  <si>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</si>
  <si>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</si>
  <si>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</si>
  <si>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</si>
  <si>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</si>
  <si>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</si>
  <si>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</si>
  <si>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</si>
  <si>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</si>
  <si>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</si>
  <si>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</si>
  <si>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</si>
  <si>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</si>
  <si>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</si>
  <si>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</si>
  <si>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</si>
  <si>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</si>
  <si>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</si>
  <si>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</si>
  <si>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</si>
  <si>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</si>
  <si>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</si>
  <si>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</si>
  <si>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</si>
  <si>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</si>
  <si>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</si>
  <si>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</si>
  <si>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</si>
  <si>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</si>
  <si>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</si>
  <si>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</si>
  <si>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</si>
  <si>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</si>
  <si>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</si>
  <si>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</si>
  <si>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</si>
  <si>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</si>
  <si>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</si>
  <si>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</si>
  <si>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</si>
  <si>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</si>
  <si>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</si>
  <si>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</si>
  <si>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</si>
  <si>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</si>
  <si>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</si>
  <si>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</si>
  <si>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</si>
  <si>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</si>
  <si>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zaměstanci pro náhradní rodinnou péči</t>
  </si>
  <si>
    <t>Počet zaměstnanců celkem</t>
  </si>
  <si>
    <t>Přepočtené úvazky zaměstnanců OSPOD</t>
  </si>
  <si>
    <t>181a</t>
  </si>
  <si>
    <t>V (MPSV) 20-01    str. 8/14</t>
  </si>
  <si>
    <t>Metodické vysvětlivky k výkazu V (MSPV) 20-01</t>
  </si>
  <si>
    <t xml:space="preserve">ř. 71 sl. 1 - uvede se celkový počet neuzavřených spisů Om, které orgán sociálně-právní  </t>
  </si>
  <si>
    <t xml:space="preserve">                  ochrany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</si>
  <si>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</si>
  <si>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</si>
  <si>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</si>
  <si>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</si>
  <si>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(nové případy) mínus vyřazené spisy v průběhu roku )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</si>
  <si>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</si>
  <si>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</si>
  <si>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</si>
  <si>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</si>
  <si>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</si>
  <si>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</si>
  <si>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</si>
  <si>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</si>
  <si>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ř. 72 - součet sl. 1 a 2 musí být roven sl. 3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</si>
  <si>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</si>
  <si>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</si>
  <si>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</si>
  <si>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</si>
  <si>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</si>
  <si>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</si>
  <si>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</si>
  <si>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</si>
  <si>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</si>
  <si>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</si>
  <si>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</si>
  <si>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</si>
  <si>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</si>
  <si>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</si>
  <si>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</si>
  <si>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</si>
  <si>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poručník podle § 928 a násl. NOZ, který vykonává osobní péči o poručence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</si>
  <si>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</si>
  <si>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</si>
  <si>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</si>
  <si>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</si>
  <si>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</si>
  <si>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                    do některé z uvedených forem náhradní rodinné péče</t>
  </si>
  <si>
    <t>ř. 73 až ř. 78, sl. 1 - uvede se počet dětí včetně mladistvích (15 - 18 let)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</si>
  <si>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</si>
  <si>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</si>
  <si>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</si>
  <si>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</si>
  <si>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</si>
  <si>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</si>
  <si>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</si>
  <si>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</si>
  <si>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</si>
  <si>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</si>
  <si>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</si>
  <si>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</si>
  <si>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</si>
  <si>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</si>
  <si>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</si>
  <si>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</si>
  <si>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</si>
  <si>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</si>
  <si>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>ř. 84 -  uvedou se počty trestních opatření uložených mladistvých podle § 24 zákona</t>
  </si>
  <si>
    <t xml:space="preserve">           č. 218/2003 Sb., o soudnictví ve věcech mládeže, ve znění pozdějších předpisů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</si>
  <si>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</si>
  <si>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</si>
  <si>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</si>
  <si>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</si>
  <si>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</si>
  <si>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</si>
  <si>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</si>
  <si>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Sb., o soudnictví ve věcech mládeže, ve znění pozdějších předpisů</t>
  </si>
  <si>
    <t xml:space="preserve"> V. Náhradní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</si>
  <si>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</si>
  <si>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</si>
  <si>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</si>
  <si>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</si>
  <si>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</si>
  <si>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</si>
  <si>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</si>
  <si>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>V (MPSV) 20-01    str. 10/14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</si>
  <si>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</si>
  <si>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</si>
  <si>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</si>
  <si>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</si>
  <si>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</si>
  <si>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</si>
  <si>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</t>
  </si>
  <si>
    <t>ř. 89d - uvedou se děti svěřené do péče jiné osoby podle § 953 a násl. NOZ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</si>
  <si>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</si>
  <si>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</si>
  <si>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</si>
  <si>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</si>
  <si>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</si>
  <si>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</si>
  <si>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</si>
  <si>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</si>
  <si>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</si>
  <si>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</si>
  <si>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</t>
  </si>
  <si>
    <t xml:space="preserve"> </t>
  </si>
  <si>
    <t xml:space="preserve">   C. Žadatelé o zprostředkování náhradní rodinné péče</t>
  </si>
  <si>
    <t xml:space="preserve">ř. 91a - uvede se počet žadatelů, kdy alespoň jeden z nich je cizinec hlášený k pobytu na území </t>
  </si>
  <si>
    <t xml:space="preserve">             ČR po dobu nejméně 365 dnů</t>
  </si>
  <si>
    <t>ř. 92a - uvede se počet žadatelů, kteří podali žádost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</si>
  <si>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</si>
  <si>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</si>
  <si>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2 - uvedou se počty podaných žádostí o zprostředkování náhradní rodinné péče</t>
  </si>
  <si>
    <t xml:space="preserve">                               podle § 20 odst. 1 a § 21 odst. 2 zákona č. 359/1999 Sb. ve sledovaném roce</t>
  </si>
  <si>
    <t xml:space="preserve">ř. 91 až ř. 92a sl. 3 -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</si>
  <si>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</si>
  <si>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</t>
  </si>
  <si>
    <t xml:space="preserve">pozn.: v případě, že žadatel svou žádost vezme zpět, jedná se z pohledu OSPOD o žádost </t>
  </si>
  <si>
    <t xml:space="preserve">           vyřízenou </t>
  </si>
  <si>
    <t>V (MPSV) 20-01    str. 11/14</t>
  </si>
  <si>
    <t xml:space="preserve">    D. Děti umístěné v náhradní péči zařízení pro péči o děti</t>
  </si>
  <si>
    <t xml:space="preserve">ř. 94 sl. 1 - uvede se počet umístěných dětí, u kterých soud ve sledovaném roce pravomocně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</si>
  <si>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</si>
  <si>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</si>
  <si>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ř. 94 a 95 sl. 2, 3 - uvede se počet dětí, u nichž došlo ve sledovaném roce ke zrušení ústavní </t>
  </si>
  <si>
    <t xml:space="preserve">                              výchovy nebo ochranné výchovy a dítě se vrátilo zpět do péče rodičů nebo  </t>
  </si>
  <si>
    <t xml:space="preserve">                              bylo předáno do péče příbuzných nebo jiných osob blízkých dítěti nebo</t>
  </si>
  <si>
    <t xml:space="preserve">                              jeho rodině</t>
  </si>
  <si>
    <t xml:space="preserve">ř. 94 a 95 sl. 4 - uvede se počet dětí, u nichž došlo ve sledovaném roce ke zrušení </t>
  </si>
  <si>
    <t xml:space="preserve">                          ústavní výchovy nebo ochranné výchovy a dítě bylo umístěno </t>
  </si>
  <si>
    <t xml:space="preserve">                          do náhradní rodinné péče jiných osob, než jsou příbuzní dítěte nebo osoby</t>
  </si>
  <si>
    <t xml:space="preserve">                          blízké dítěti nebo jeho rodině</t>
  </si>
  <si>
    <t>ř. 94 a 95 sl. 5 - uvede se počet dětí, u nichž došlo ve sledovaném roce k ukončení ústavní</t>
  </si>
  <si>
    <t xml:space="preserve">                          výchovy z důvodu uplynutí doba trvání ústavní výchovy podle § 972 odst. 1 NOZ </t>
  </si>
  <si>
    <t>ř. 94 a 95 sl. 7 - uvede se počet dětí, u nichž došlo ve sledovaném roce k ukončení ústavní</t>
  </si>
  <si>
    <t xml:space="preserve">                           výchovy nebo ochranné výchovy z důvodu dosažení zletilosti</t>
  </si>
  <si>
    <t xml:space="preserve">                    ústavní výchovy v ochrannou výchovu nebo naopak podle § 23 zákona č. 218/2003 Sb.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</si>
  <si>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</si>
  <si>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</si>
  <si>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 mládeže</t>
  </si>
  <si>
    <t>ř. 96 sl. 1  - uvede se počet dětí, které byly ve sledovaném roce umístěny v dětském domově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</si>
  <si>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</si>
  <si>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</si>
  <si>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</si>
  <si>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</si>
  <si>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</si>
  <si>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</si>
  <si>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</si>
  <si>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 xml:space="preserve">ř. 96b sl. 1 -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</si>
  <si>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</si>
  <si>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</si>
  <si>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 E. Děti odebrané z péče rodičů</t>
  </si>
  <si>
    <t>ř. 97 - uvede se počet dětí, které byly ve sledovaném roce odebrány z péče rodičů nebo jednoho z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</si>
  <si>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</si>
  <si>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</si>
  <si>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</si>
  <si>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</si>
  <si>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r>
      <rPr>
        <sz val="10"/>
        <color indexed="8"/>
        <rFont val="Arial CE"/>
        <family val="0"/>
      </rPr>
      <t xml:space="preserve">         do péče druhého rodiče); </t>
    </r>
    <r>
      <rPr>
        <b/>
        <sz val="11"/>
        <color indexed="8"/>
        <rFont val="Arial CE"/>
        <family val="0"/>
      </rPr>
      <t xml:space="preserve">v případě, že dítě bylo ve sledovaném roce odebráno z péče rodičů 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</si>
  <si>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</si>
  <si>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</t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</si>
  <si>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</si>
  <si>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</si>
  <si>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</si>
  <si>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</si>
  <si>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</si>
  <si>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</si>
  <si>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</si>
  <si>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</si>
  <si>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</si>
  <si>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</si>
  <si>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</t>
  </si>
  <si>
    <t>ř. 98 sl. 3 - uvede se počet dětí, u kterých podalo státní zastupitelství návrh na nařízení ústavní výchovy nebo</t>
  </si>
  <si>
    <t xml:space="preserve">                  návrh na uložení ochranné výchovy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</si>
  <si>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</si>
  <si>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</si>
  <si>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</si>
  <si>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</si>
  <si>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</si>
  <si>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</si>
  <si>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</t>
  </si>
  <si>
    <t>V (MPSV) 20-01    str. 12/14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</si>
  <si>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</si>
  <si>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</si>
  <si>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</t>
  </si>
  <si>
    <t xml:space="preserve">ř. 103b - uvede se počet návrhů na zbavení rodiče práva dát souhlas k osvojení nebo dalších </t>
  </si>
  <si>
    <t xml:space="preserve">              povinností a práv osobní povahy, zbavil-li soud rodiče rodičovské odpovědnosti </t>
  </si>
  <si>
    <t xml:space="preserve">              podle § 873 NOZ</t>
  </si>
  <si>
    <t>ř. 106 - uvádějí se pouze návrhy na nařízení ústavní výchovy podle § 971 NOZ</t>
  </si>
  <si>
    <t xml:space="preserve">          (koresponduje s vymezením pravomocí obecního úřadu obce s rozšířenou působností</t>
  </si>
  <si>
    <t xml:space="preserve">          v § 14 odst. 1 zákona č. 359/1999 Sb.), nikoliv podané návrhy a podněty na svěření dětí</t>
  </si>
  <si>
    <t xml:space="preserve">          do ústavního zařízení formou předběžného opatření soudu</t>
  </si>
  <si>
    <t xml:space="preserve">ř. 106b - uvede počet návrhů na rozhodnutí soudu o tom, zda je třeba souhlasu rodiče </t>
  </si>
  <si>
    <t xml:space="preserve">               k osvojení podle § 821 NOZ</t>
  </si>
  <si>
    <t xml:space="preserve">ř. 106c - uvede se počet návrhů na nařízení předběžného opatření soudu o úpravě poměrů </t>
  </si>
  <si>
    <t xml:space="preserve">              dítěte podle § 924 NOZ a § 452 odst. 1 zákona č. 292/2013 Sb., o zvláštních</t>
  </si>
  <si>
    <t xml:space="preserve">               řízeních soudních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</si>
  <si>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</si>
  <si>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</si>
  <si>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</si>
  <si>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</si>
  <si>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únos dítěte (§ 200 TZ),</t>
  </si>
  <si>
    <t xml:space="preserve">              svádění k pohlavnímu styku (§ 202 TZ), podání alkoholu dítěti (§ 204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</si>
  <si>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</si>
  <si>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</si>
  <si>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</si>
  <si>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</si>
  <si>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</si>
  <si>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</si>
  <si>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</si>
  <si>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>ř. 109d - uvede se počet případů, ve kterých OSPOD vykonával ve sledovaném roce poručenství</t>
  </si>
  <si>
    <t xml:space="preserve">              dítěte  jako veřejný poručník podle § 825, § 924 a § 930 odst. 3 NOZ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</si>
  <si>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</si>
  <si>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</si>
  <si>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</si>
  <si>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</si>
  <si>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</si>
  <si>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</si>
  <si>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</si>
  <si>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</si>
  <si>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</si>
  <si>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</si>
  <si>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</si>
  <si>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</si>
  <si>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</si>
  <si>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</si>
  <si>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</si>
  <si>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</si>
  <si>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</si>
  <si>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</si>
  <si>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</si>
  <si>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ř. 114 až ř. 117 sl. 1 - uvede se počet zařízení ve správním obvodu krajského úřadu</t>
  </si>
  <si>
    <t xml:space="preserve">ř. 114 až ř. 117, sl. 3 až 5 - uvedou se počty jednotlivých zařízení podle typu zřizovatele  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</si>
  <si>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</si>
  <si>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</si>
  <si>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</si>
  <si>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</si>
  <si>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</si>
  <si>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</si>
  <si>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</si>
  <si>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</si>
  <si>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</si>
  <si>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</si>
  <si>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</si>
  <si>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</si>
  <si>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zneužívání nebo zanedbávání dítěte bylo nedůvodné; podezření na  tyto formy</t>
  </si>
  <si>
    <t xml:space="preserve">                            může být zjištěno z vlastní činnosti OSPOD nebo na základě upozornění či</t>
  </si>
  <si>
    <t xml:space="preserve">                            oznámení jiné osoby či orgánu, popř. sdělení samotného dítěte</t>
  </si>
  <si>
    <t>ř. 123a, sl. 1 až 12 - uvede se celkový počet dětí podle formy týrání, zneužívání nebo zanedbávání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</si>
  <si>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</si>
  <si>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</si>
  <si>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</si>
  <si>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</si>
  <si>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</si>
  <si>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</si>
  <si>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</t>
  </si>
  <si>
    <t xml:space="preserve">ř. 127 až ř. 137  - uvedou se počty případů týrání, zneužívání nebo zanedbávání 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</si>
  <si>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</si>
  <si>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</si>
  <si>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</si>
  <si>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</si>
  <si>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</si>
  <si>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</si>
  <si>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</si>
  <si>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</si>
  <si>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</si>
  <si>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</si>
  <si>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</si>
  <si>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</si>
  <si>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</si>
  <si>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</si>
  <si>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</si>
  <si>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>V (MPSV) 20-01    str. 14/14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</si>
  <si>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</si>
  <si>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</si>
  <si>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</si>
  <si>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</si>
  <si>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</si>
  <si>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 do náhradní rodinné péče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</si>
  <si>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</si>
  <si>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</si>
  <si>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</si>
  <si>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</si>
  <si>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</si>
  <si>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</si>
  <si>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</si>
  <si>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</si>
  <si>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</si>
  <si>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</si>
  <si>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</si>
  <si>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</si>
  <si>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</si>
  <si>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 </t>
  </si>
  <si>
    <t>ř. 153a sl. 1 až 12 - uvede se počet dětí, kterým bylo nutné v důsledku týrání, zneužívání nebo</t>
  </si>
  <si>
    <t xml:space="preserve">                                zanedbávání poskytnout odbornou psychologickou pomoc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</si>
  <si>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</si>
  <si>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</si>
  <si>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</si>
  <si>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</si>
  <si>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</si>
  <si>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</si>
  <si>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</si>
  <si>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</si>
  <si>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>XI. Počet zaměstnanců orgánu sociálně-právní ochrany dětí k 31. 12. sledovaného roku</t>
  </si>
  <si>
    <t xml:space="preserve">ř. 181 sl.1 - uvedou se počty zaměstnanců vykonávajících agendu sociálně-právní  </t>
  </si>
  <si>
    <t xml:space="preserve">                   ochrany dětí, včetně kurátorů pro děti a mládež a pracovníků pro náhradní </t>
  </si>
  <si>
    <t xml:space="preserve">                   rodinnou péči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</si>
  <si>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</si>
  <si>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</si>
  <si>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</si>
  <si>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ř. 181 sl. 3 - uvedou se počty zaměstnanců, kteří jsou pověřeni zabezpečováním agendy </t>
  </si>
  <si>
    <t xml:space="preserve">                    náhradní rodinné péče            </t>
  </si>
  <si>
    <t xml:space="preserve">ř. 181a sl. 2, 3 -  uvede se součet pracovních úvazků zaměstnanců vykonávajících agendu </t>
  </si>
  <si>
    <t xml:space="preserve">                           kurátorů pro děti a mládež a agendu náhradní rodinné péče (součet celých</t>
  </si>
  <si>
    <t xml:space="preserve">                           i částečných úvazků)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</si>
</sst>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</numFmts>
  <fonts count="76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u val="single"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2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justify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vertical="center" wrapText="1"/>
      <protection/>
    </xf>
    <xf numFmtId="0" fontId="23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4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4" fillId="33" borderId="11" xfId="0" applyFont="1" applyFill="1" applyBorder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25" fillId="33" borderId="11" xfId="0" applyFont="1" applyFill="1" applyBorder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right"/>
      <protection/>
    </xf>
    <xf numFmtId="0" fontId="27" fillId="33" borderId="0" xfId="0" applyFont="1" applyFill="1" applyAlignment="1" applyProtection="1">
      <alignment horizontal="right" vertical="top"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2" fillId="33" borderId="43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31" fillId="33" borderId="0" xfId="0" applyFont="1" applyFill="1" applyAlignment="1" applyProtection="1">
      <alignment horizont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1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7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wrapText="1"/>
      <protection/>
    </xf>
    <xf numFmtId="0" fontId="35" fillId="33" borderId="44" xfId="0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center"/>
      <protection/>
    </xf>
    <xf numFmtId="0" fontId="36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left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4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24" fillId="33" borderId="35" xfId="0" applyFont="1" applyFill="1" applyBorder="1" applyAlignment="1" applyProtection="1">
      <alignment horizontal="left" vertical="top" wrapText="1"/>
      <protection/>
    </xf>
    <xf numFmtId="0" fontId="38" fillId="33" borderId="54" xfId="0" applyFont="1" applyFill="1" applyBorder="1" applyAlignment="1" applyProtection="1">
      <alignment horizontal="left" vertical="top" wrapText="1"/>
      <protection/>
    </xf>
    <xf numFmtId="0" fontId="38" fillId="33" borderId="36" xfId="0" applyFont="1" applyFill="1" applyBorder="1" applyAlignment="1" applyProtection="1">
      <alignment horizontal="left" vertical="top" wrapText="1"/>
      <protection/>
    </xf>
    <xf numFmtId="0" fontId="38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9" fillId="33" borderId="35" xfId="0" applyFont="1" applyFill="1" applyBorder="1" applyAlignment="1" applyProtection="1">
      <alignment horizontal="left" vertical="top" wrapText="1"/>
      <protection/>
    </xf>
    <xf numFmtId="0" fontId="40" fillId="33" borderId="54" xfId="0" applyFont="1" applyFill="1" applyBorder="1" applyAlignment="1" applyProtection="1">
      <alignment horizontal="left" vertical="top" wrapText="1"/>
      <protection/>
    </xf>
    <xf numFmtId="0" fontId="40" fillId="33" borderId="31" xfId="0" applyFont="1" applyFill="1" applyBorder="1" applyAlignment="1" applyProtection="1">
      <alignment horizontal="left" vertical="top" wrapText="1"/>
      <protection/>
    </xf>
    <xf numFmtId="0" fontId="40" fillId="33" borderId="32" xfId="0" applyFont="1" applyFill="1" applyBorder="1" applyAlignment="1" applyProtection="1">
      <alignment horizontal="left" vertical="top" wrapText="1"/>
      <protection/>
    </xf>
    <xf numFmtId="0" fontId="40" fillId="33" borderId="36" xfId="0" applyFont="1" applyFill="1" applyBorder="1" applyAlignment="1" applyProtection="1">
      <alignment horizontal="left" vertical="top" wrapText="1"/>
      <protection/>
    </xf>
    <xf numFmtId="0" fontId="40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5" fillId="33" borderId="65" xfId="0" applyFont="1" applyFill="1" applyBorder="1" applyAlignment="1" applyProtection="1">
      <alignment vertical="center" wrapText="1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0" fontId="0" fillId="0" borderId="66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6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67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6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1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3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  <xf numFmtId="164" fontId="2" fillId="36" borderId="10" xfId="0" applyNumberFormat="1" applyFont="1" applyFill="1" applyBorder="1" applyAlignment="1" applyProtection="1">
      <alignment horizontal="center" vertical="center"/>
      <protection/>
    </xf>
    <xf numFmtId="16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6" borderId="1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0">
      <selection activeCell="A1" sqref="A1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15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15"/>
      <c r="C3" s="45"/>
      <c r="D3" s="45"/>
      <c r="E3" s="45"/>
      <c r="F3" s="45"/>
      <c r="G3" s="45"/>
      <c r="H3" s="316" t="s">
        <v>0</v>
      </c>
      <c r="I3" s="317"/>
      <c r="J3" s="318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319" t="s">
        <v>5</v>
      </c>
      <c r="C8" s="319"/>
      <c r="D8" s="319"/>
      <c r="E8" s="319"/>
      <c r="F8" s="319"/>
      <c r="G8" s="319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19" t="s">
        <v>10</v>
      </c>
      <c r="C11" s="319"/>
      <c r="D11" s="319"/>
      <c r="E11" s="319"/>
      <c r="F11" s="319"/>
      <c r="G11" s="37"/>
      <c r="H11" s="320" t="s">
        <v>11</v>
      </c>
      <c r="I11" s="321"/>
      <c r="J11" s="322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23"/>
      <c r="I12" s="324"/>
      <c r="J12" s="325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91"/>
      <c r="I13" s="91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2" t="s">
        <v>14</v>
      </c>
      <c r="H14" s="326"/>
      <c r="I14" s="327"/>
      <c r="J14" s="328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8"/>
      <c r="I15" s="88"/>
      <c r="J15" s="88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29" t="s">
        <v>17</v>
      </c>
      <c r="G16" s="330"/>
      <c r="H16" s="326"/>
      <c r="I16" s="327"/>
      <c r="J16" s="328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00"/>
      <c r="C19" s="301"/>
      <c r="D19" s="301"/>
      <c r="E19" s="301"/>
      <c r="F19" s="301"/>
      <c r="G19" s="301"/>
      <c r="H19" s="301"/>
      <c r="I19" s="301"/>
      <c r="J19" s="301"/>
      <c r="K19" s="40"/>
    </row>
    <row r="20" spans="1:11" ht="20.25" customHeight="1">
      <c r="A20" s="40"/>
      <c r="B20" s="300"/>
      <c r="C20" s="301"/>
      <c r="D20" s="301"/>
      <c r="E20" s="301"/>
      <c r="F20" s="301"/>
      <c r="G20" s="301"/>
      <c r="H20" s="301"/>
      <c r="I20" s="301"/>
      <c r="J20" s="301"/>
      <c r="K20" s="40"/>
    </row>
    <row r="21" spans="1:11" ht="22.5" customHeight="1">
      <c r="A21" s="40"/>
      <c r="B21" s="300" t="s">
        <v>18</v>
      </c>
      <c r="C21" s="301"/>
      <c r="D21" s="301"/>
      <c r="E21" s="301"/>
      <c r="F21" s="301"/>
      <c r="G21" s="301"/>
      <c r="H21" s="301"/>
      <c r="I21" s="301"/>
      <c r="J21" s="301"/>
      <c r="K21" s="40"/>
    </row>
    <row r="22" spans="1:11" ht="20.25" customHeight="1">
      <c r="A22" s="40"/>
      <c r="B22" s="300" t="s">
        <v>19</v>
      </c>
      <c r="C22" s="301"/>
      <c r="D22" s="301"/>
      <c r="E22" s="301"/>
      <c r="F22" s="301"/>
      <c r="G22" s="301"/>
      <c r="H22" s="301"/>
      <c r="I22" s="301"/>
      <c r="J22" s="301"/>
      <c r="K22" s="40"/>
    </row>
    <row r="23" spans="1:11" ht="20.25" customHeight="1">
      <c r="A23" s="40"/>
      <c r="B23" s="300" t="s">
        <v>20</v>
      </c>
      <c r="C23" s="300"/>
      <c r="D23" s="300"/>
      <c r="E23" s="300"/>
      <c r="F23" s="300"/>
      <c r="G23" s="300"/>
      <c r="H23" s="300"/>
      <c r="I23" s="300"/>
      <c r="J23" s="300"/>
      <c r="K23" s="40"/>
    </row>
    <row r="24" spans="1:11" ht="20.25" customHeight="1">
      <c r="A24" s="40"/>
      <c r="B24" s="93"/>
      <c r="C24" s="94"/>
      <c r="D24" s="94"/>
      <c r="E24" s="95"/>
      <c r="F24" s="96">
        <v>2016</v>
      </c>
      <c r="G24" s="94"/>
      <c r="H24" s="94"/>
      <c r="I24" s="94"/>
      <c r="J24" s="94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313"/>
      <c r="H27" s="313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09"/>
      <c r="C29" s="309"/>
      <c r="D29" s="309"/>
      <c r="E29" s="309"/>
      <c r="F29" s="309"/>
      <c r="G29" s="309"/>
      <c r="H29" s="309"/>
      <c r="I29" s="309"/>
      <c r="J29" s="309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10"/>
      <c r="C31" s="310"/>
      <c r="D31" s="310"/>
      <c r="E31" s="310"/>
      <c r="F31" s="310"/>
      <c r="G31" s="310"/>
      <c r="H31" s="310"/>
      <c r="I31" s="310"/>
      <c r="J31" s="310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294" t="s">
        <v>21</v>
      </c>
      <c r="C33" s="132" t="s">
        <v>22</v>
      </c>
      <c r="D33" s="133"/>
      <c r="E33" s="302"/>
      <c r="F33" s="302"/>
      <c r="G33" s="302"/>
      <c r="H33" s="302"/>
      <c r="I33" s="303"/>
      <c r="J33" s="304"/>
      <c r="K33" s="40"/>
    </row>
    <row r="34" spans="1:11" ht="19.5" customHeight="1">
      <c r="A34" s="40"/>
      <c r="B34" s="295"/>
      <c r="C34" s="134" t="s">
        <v>23</v>
      </c>
      <c r="D34" s="135"/>
      <c r="E34" s="305"/>
      <c r="F34" s="305"/>
      <c r="G34" s="305"/>
      <c r="H34" s="305"/>
      <c r="I34" s="306"/>
      <c r="J34" s="307"/>
      <c r="K34" s="40"/>
    </row>
    <row r="35" spans="1:11" ht="19.5" customHeight="1">
      <c r="A35" s="40"/>
      <c r="B35" s="295"/>
      <c r="C35" s="136" t="s">
        <v>24</v>
      </c>
      <c r="D35" s="137"/>
      <c r="E35" s="305"/>
      <c r="F35" s="305"/>
      <c r="G35" s="305"/>
      <c r="H35" s="305"/>
      <c r="I35" s="306"/>
      <c r="J35" s="307"/>
      <c r="K35" s="40"/>
    </row>
    <row r="36" spans="1:11" ht="19.5" customHeight="1">
      <c r="A36" s="40"/>
      <c r="B36" s="296"/>
      <c r="C36" s="138" t="s">
        <v>25</v>
      </c>
      <c r="D36" s="139"/>
      <c r="E36" s="297"/>
      <c r="F36" s="297"/>
      <c r="G36" s="297"/>
      <c r="H36" s="297"/>
      <c r="I36" s="298"/>
      <c r="J36" s="299"/>
      <c r="K36" s="40"/>
    </row>
    <row r="37" spans="1:11" ht="18.75" customHeight="1">
      <c r="A37" s="40"/>
      <c r="B37" s="311"/>
      <c r="C37" s="90"/>
      <c r="D37" s="90"/>
      <c r="E37" s="314"/>
      <c r="F37" s="314"/>
      <c r="G37" s="314"/>
      <c r="H37" s="314"/>
      <c r="I37" s="313"/>
      <c r="J37" s="313"/>
      <c r="K37" s="40"/>
    </row>
    <row r="38" spans="1:11" ht="18.75" customHeight="1">
      <c r="A38" s="40"/>
      <c r="B38" s="311"/>
      <c r="C38" s="89"/>
      <c r="D38" s="89"/>
      <c r="E38" s="314"/>
      <c r="F38" s="314"/>
      <c r="G38" s="314"/>
      <c r="H38" s="314"/>
      <c r="I38" s="313"/>
      <c r="J38" s="313"/>
      <c r="K38" s="40"/>
    </row>
    <row r="39" spans="1:11" ht="18.75" customHeight="1">
      <c r="A39" s="40"/>
      <c r="B39" s="311"/>
      <c r="C39" s="90"/>
      <c r="D39" s="90"/>
      <c r="E39" s="314"/>
      <c r="F39" s="314"/>
      <c r="G39" s="314"/>
      <c r="H39" s="314"/>
      <c r="I39" s="314"/>
      <c r="J39" s="314"/>
      <c r="K39" s="40"/>
    </row>
    <row r="40" spans="1:11" ht="18.75" customHeight="1">
      <c r="A40" s="40"/>
      <c r="B40" s="311"/>
      <c r="C40" s="90"/>
      <c r="D40" s="90"/>
      <c r="E40" s="314"/>
      <c r="F40" s="314"/>
      <c r="G40" s="314"/>
      <c r="H40" s="314"/>
      <c r="I40" s="314"/>
      <c r="J40" s="314"/>
      <c r="K40" s="40"/>
    </row>
    <row r="41" spans="1:11" ht="12" customHeight="1">
      <c r="A41" s="40"/>
      <c r="B41" s="308"/>
      <c r="C41" s="308"/>
      <c r="D41" s="45"/>
      <c r="E41" s="45"/>
      <c r="F41" s="83"/>
      <c r="G41" s="312"/>
      <c r="H41" s="312"/>
      <c r="I41" s="312"/>
      <c r="J41" s="312"/>
      <c r="K41" s="40"/>
    </row>
    <row r="42" ht="12.75" customHeight="1" hidden="1"/>
    <row r="43" ht="12.75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7.25390625" style="0" customWidth="1"/>
    <col min="2" max="6" width="8.25390625" style="0" customWidth="1"/>
  </cols>
  <sheetData>
    <row r="1" ht="15" customHeight="1">
      <c r="A1" s="108" t="s">
        <v>505</v>
      </c>
    </row>
    <row r="2" ht="15" customHeight="1">
      <c r="A2" s="108"/>
    </row>
    <row r="3" ht="19.5" customHeight="1"/>
    <row r="4" ht="16.5" customHeight="1">
      <c r="A4" s="86" t="s">
        <v>506</v>
      </c>
    </row>
    <row r="5" ht="16.5" customHeight="1">
      <c r="A5" s="86" t="s">
        <v>507</v>
      </c>
    </row>
    <row r="6" ht="15.75" customHeight="1">
      <c r="A6" s="86" t="s">
        <v>508</v>
      </c>
    </row>
    <row r="7" ht="15.75" customHeight="1">
      <c r="A7" s="86" t="s">
        <v>509</v>
      </c>
    </row>
    <row r="8" ht="15" customHeight="1">
      <c r="A8" s="86" t="s">
        <v>510</v>
      </c>
    </row>
    <row r="9" ht="16.5" customHeight="1">
      <c r="A9" s="86" t="s">
        <v>511</v>
      </c>
    </row>
    <row r="10" ht="17.25" customHeight="1">
      <c r="A10" s="86" t="s">
        <v>512</v>
      </c>
    </row>
    <row r="11" ht="14.25" customHeight="1">
      <c r="A11" s="86" t="s">
        <v>513</v>
      </c>
    </row>
    <row r="12" ht="14.25" customHeight="1">
      <c r="A12" s="86" t="s">
        <v>514</v>
      </c>
    </row>
    <row r="13" ht="12" customHeight="1">
      <c r="A13" s="86" t="s">
        <v>515</v>
      </c>
    </row>
    <row r="14" ht="14.25" customHeight="1">
      <c r="A14" s="86" t="s">
        <v>516</v>
      </c>
    </row>
    <row r="15" ht="9.75" customHeight="1">
      <c r="A15" s="86"/>
    </row>
    <row r="16" ht="18" customHeight="1">
      <c r="A16" s="86" t="s">
        <v>517</v>
      </c>
    </row>
    <row r="17" ht="14.25" customHeight="1">
      <c r="A17" s="86" t="s">
        <v>518</v>
      </c>
    </row>
    <row r="18" ht="16.5" customHeight="1">
      <c r="A18" s="86" t="s">
        <v>519</v>
      </c>
    </row>
    <row r="19" ht="17.25" customHeight="1">
      <c r="A19" s="86" t="s">
        <v>520</v>
      </c>
    </row>
    <row r="20" ht="15" customHeight="1">
      <c r="A20" s="86" t="s">
        <v>521</v>
      </c>
    </row>
    <row r="21" ht="16.5" customHeight="1">
      <c r="A21" s="86" t="s">
        <v>522</v>
      </c>
    </row>
    <row r="22" ht="16.5" customHeight="1">
      <c r="A22" s="86" t="s">
        <v>523</v>
      </c>
    </row>
    <row r="23" spans="1:6" ht="16.5" customHeight="1">
      <c r="A23" s="86" t="s">
        <v>524</v>
      </c>
      <c r="F23" t="s">
        <v>525</v>
      </c>
    </row>
    <row r="24" ht="14.25" customHeight="1">
      <c r="A24" s="86"/>
    </row>
    <row r="25" ht="9" customHeight="1">
      <c r="A25" s="86"/>
    </row>
    <row r="26" ht="14.25" customHeight="1">
      <c r="A26" s="86" t="s">
        <v>526</v>
      </c>
    </row>
    <row r="27" ht="9.75" customHeight="1">
      <c r="A27" s="86"/>
    </row>
    <row r="28" ht="16.5" customHeight="1">
      <c r="A28" s="86" t="s">
        <v>527</v>
      </c>
    </row>
    <row r="29" ht="16.5" customHeight="1">
      <c r="A29" s="86" t="s">
        <v>528</v>
      </c>
    </row>
    <row r="30" ht="16.5" customHeight="1">
      <c r="A30" s="86" t="s">
        <v>529</v>
      </c>
    </row>
    <row r="31" ht="16.5" customHeight="1">
      <c r="A31" s="86" t="s">
        <v>530</v>
      </c>
    </row>
    <row r="32" ht="16.5" customHeight="1">
      <c r="A32" s="86" t="s">
        <v>531</v>
      </c>
    </row>
    <row r="33" ht="16.5" customHeight="1">
      <c r="A33" s="86" t="s">
        <v>532</v>
      </c>
    </row>
    <row r="34" ht="17.25" customHeight="1">
      <c r="A34" s="86" t="s">
        <v>533</v>
      </c>
    </row>
    <row r="35" ht="14.25" customHeight="1">
      <c r="A35" s="86" t="s">
        <v>534</v>
      </c>
    </row>
    <row r="36" ht="15" customHeight="1">
      <c r="A36" s="86" t="s">
        <v>535</v>
      </c>
    </row>
    <row r="37" ht="14.25" customHeight="1">
      <c r="A37" s="86" t="s">
        <v>536</v>
      </c>
    </row>
    <row r="38" ht="14.25" customHeight="1">
      <c r="A38" s="179" t="s">
        <v>537</v>
      </c>
    </row>
    <row r="39" ht="14.25" customHeight="1">
      <c r="A39" s="179" t="s">
        <v>538</v>
      </c>
    </row>
    <row r="40" ht="14.25" customHeight="1">
      <c r="A40" s="86"/>
    </row>
    <row r="41" ht="14.25" customHeight="1">
      <c r="A41" s="86"/>
    </row>
    <row r="42" ht="14.25" customHeight="1">
      <c r="A42" s="87"/>
    </row>
    <row r="43" ht="14.25" customHeight="1">
      <c r="A43" s="87"/>
    </row>
    <row r="44" ht="14.25" customHeight="1">
      <c r="A44" s="87"/>
    </row>
    <row r="45" ht="14.25" customHeight="1">
      <c r="A45" s="87"/>
    </row>
    <row r="46" ht="14.25" customHeight="1">
      <c r="A46" s="87"/>
    </row>
    <row r="47" ht="14.25" customHeight="1">
      <c r="A47" s="87"/>
    </row>
    <row r="48" ht="15" customHeight="1">
      <c r="A48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108" t="s">
        <v>539</v>
      </c>
    </row>
    <row r="2" ht="9.75" customHeight="1">
      <c r="A2" s="108"/>
    </row>
    <row r="3" ht="14.25" customHeight="1">
      <c r="A3" s="86" t="s">
        <v>540</v>
      </c>
    </row>
    <row r="4" ht="11.25" customHeight="1">
      <c r="A4" s="111"/>
    </row>
    <row r="5" ht="14.25" customHeight="1">
      <c r="A5" s="86" t="s">
        <v>541</v>
      </c>
    </row>
    <row r="6" ht="14.25" customHeight="1">
      <c r="A6" s="86" t="s">
        <v>542</v>
      </c>
    </row>
    <row r="7" ht="14.25" customHeight="1">
      <c r="A7" s="86" t="s">
        <v>543</v>
      </c>
    </row>
    <row r="8" ht="14.25" customHeight="1">
      <c r="A8" s="86" t="s">
        <v>544</v>
      </c>
    </row>
    <row r="9" ht="14.25" customHeight="1">
      <c r="A9" s="86" t="s">
        <v>545</v>
      </c>
    </row>
    <row r="10" ht="14.25" customHeight="1">
      <c r="A10" s="86" t="s">
        <v>546</v>
      </c>
    </row>
    <row r="11" ht="14.25" customHeight="1">
      <c r="A11" s="86" t="s">
        <v>547</v>
      </c>
    </row>
    <row r="12" ht="14.25" customHeight="1">
      <c r="A12" s="86" t="s">
        <v>548</v>
      </c>
    </row>
    <row r="13" ht="14.25" customHeight="1">
      <c r="A13" s="86" t="s">
        <v>549</v>
      </c>
    </row>
    <row r="14" ht="14.25" customHeight="1">
      <c r="A14" s="86" t="s">
        <v>550</v>
      </c>
    </row>
    <row r="15" ht="14.25" customHeight="1">
      <c r="A15" s="86" t="s">
        <v>551</v>
      </c>
    </row>
    <row r="16" ht="14.25" customHeight="1">
      <c r="A16" s="86" t="s">
        <v>552</v>
      </c>
    </row>
    <row r="17" ht="14.25" customHeight="1">
      <c r="A17" s="86" t="s">
        <v>553</v>
      </c>
    </row>
    <row r="18" ht="14.25" customHeight="1">
      <c r="A18" s="86" t="s">
        <v>554</v>
      </c>
    </row>
    <row r="19" ht="14.25" customHeight="1">
      <c r="A19" s="86" t="s">
        <v>555</v>
      </c>
    </row>
    <row r="20" ht="14.25" customHeight="1">
      <c r="A20" s="86" t="s">
        <v>556</v>
      </c>
    </row>
    <row r="21" ht="14.25" customHeight="1">
      <c r="A21" s="86" t="s">
        <v>557</v>
      </c>
    </row>
    <row r="22" ht="14.25" customHeight="1">
      <c r="A22" s="86" t="s">
        <v>558</v>
      </c>
    </row>
    <row r="23" ht="14.25" customHeight="1">
      <c r="A23" s="86" t="s">
        <v>559</v>
      </c>
    </row>
    <row r="24" ht="14.25" customHeight="1">
      <c r="A24" s="86" t="s">
        <v>560</v>
      </c>
    </row>
    <row r="25" ht="14.25" customHeight="1">
      <c r="A25" s="86" t="s">
        <v>561</v>
      </c>
    </row>
    <row r="26" ht="14.25" customHeight="1">
      <c r="A26" s="86" t="s">
        <v>562</v>
      </c>
    </row>
    <row r="27" ht="14.25" customHeight="1">
      <c r="A27" s="86" t="s">
        <v>563</v>
      </c>
    </row>
    <row r="28" ht="14.25" customHeight="1">
      <c r="A28" s="86" t="s">
        <v>564</v>
      </c>
    </row>
    <row r="29" ht="14.25" customHeight="1">
      <c r="A29" s="87" t="s">
        <v>565</v>
      </c>
    </row>
    <row r="30" ht="14.25" customHeight="1">
      <c r="A30" s="87" t="s">
        <v>566</v>
      </c>
    </row>
    <row r="31" ht="14.25" customHeight="1">
      <c r="A31" s="87" t="s">
        <v>567</v>
      </c>
    </row>
    <row r="32" ht="14.25" customHeight="1">
      <c r="A32" s="87" t="s">
        <v>568</v>
      </c>
    </row>
    <row r="33" ht="16.5" customHeight="1">
      <c r="A33" s="131" t="s">
        <v>569</v>
      </c>
    </row>
    <row r="34" ht="13.5" customHeight="1">
      <c r="A34" s="130" t="s">
        <v>570</v>
      </c>
    </row>
    <row r="35" ht="13.5" customHeight="1">
      <c r="A35" s="86"/>
    </row>
    <row r="36" ht="14.25" customHeight="1">
      <c r="A36" s="86" t="s">
        <v>571</v>
      </c>
    </row>
    <row r="37" ht="14.25" customHeight="1">
      <c r="A37" s="86"/>
    </row>
    <row r="38" ht="12.75" customHeight="1">
      <c r="A38" s="141" t="s">
        <v>572</v>
      </c>
    </row>
    <row r="39" ht="14.25" customHeight="1">
      <c r="A39" s="141" t="s">
        <v>573</v>
      </c>
    </row>
    <row r="40" ht="14.25" customHeight="1">
      <c r="A40" s="141" t="s">
        <v>574</v>
      </c>
    </row>
    <row r="41" ht="14.25" customHeight="1">
      <c r="A41" s="141" t="s">
        <v>575</v>
      </c>
    </row>
    <row r="42" ht="14.25" customHeight="1">
      <c r="A42" s="141" t="s">
        <v>576</v>
      </c>
    </row>
    <row r="43" ht="15" customHeight="1">
      <c r="A43" s="141" t="s">
        <v>577</v>
      </c>
    </row>
    <row r="44" ht="15" customHeight="1">
      <c r="A44" s="141" t="s">
        <v>578</v>
      </c>
    </row>
    <row r="45" ht="14.25" customHeight="1">
      <c r="A45" s="141" t="s">
        <v>579</v>
      </c>
    </row>
    <row r="46" ht="14.25" customHeight="1">
      <c r="A46" s="86" t="s">
        <v>580</v>
      </c>
    </row>
    <row r="47" ht="14.25" customHeight="1">
      <c r="A47" s="140" t="s">
        <v>581</v>
      </c>
    </row>
    <row r="48" ht="14.25" customHeight="1">
      <c r="A48" s="141" t="s">
        <v>582</v>
      </c>
    </row>
    <row r="49" ht="15" customHeight="1">
      <c r="A49" s="141" t="s">
        <v>583</v>
      </c>
    </row>
    <row r="50" ht="15" customHeight="1">
      <c r="A50" s="244" t="s">
        <v>584</v>
      </c>
    </row>
    <row r="51" ht="15" customHeight="1">
      <c r="A51" s="244" t="s">
        <v>585</v>
      </c>
    </row>
    <row r="52" ht="15" customHeight="1">
      <c r="A52" s="141" t="s">
        <v>586</v>
      </c>
    </row>
    <row r="53" ht="14.25" customHeight="1">
      <c r="A53" s="141" t="s">
        <v>587</v>
      </c>
    </row>
    <row r="54" ht="14.25" customHeight="1">
      <c r="A54" s="141" t="s">
        <v>588</v>
      </c>
    </row>
    <row r="55" ht="14.25" customHeight="1">
      <c r="A55" s="86" t="s">
        <v>589</v>
      </c>
    </row>
    <row r="56" ht="14.25" customHeight="1">
      <c r="A56" s="86" t="s">
        <v>590</v>
      </c>
    </row>
    <row r="57" ht="14.25" customHeight="1">
      <c r="A57" s="86" t="s">
        <v>591</v>
      </c>
    </row>
    <row r="58" ht="14.25" customHeight="1">
      <c r="A58" s="86" t="s">
        <v>592</v>
      </c>
    </row>
    <row r="59" ht="14.25" customHeight="1">
      <c r="A59" s="86" t="s">
        <v>593</v>
      </c>
    </row>
    <row r="60" ht="14.25" customHeight="1">
      <c r="A60" s="86" t="s">
        <v>594</v>
      </c>
    </row>
    <row r="61" ht="14.25" customHeight="1">
      <c r="A61" s="86" t="s">
        <v>595</v>
      </c>
    </row>
    <row r="62" ht="14.25" customHeight="1">
      <c r="A62" s="86" t="s">
        <v>596</v>
      </c>
    </row>
    <row r="63" ht="14.25" customHeight="1">
      <c r="A63" s="86" t="s">
        <v>597</v>
      </c>
    </row>
    <row r="64" ht="15" customHeight="1">
      <c r="A64" s="113" t="s">
        <v>598</v>
      </c>
    </row>
    <row r="65" ht="15" customHeight="1">
      <c r="A65" s="113" t="s">
        <v>599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73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8" t="s">
        <v>600</v>
      </c>
    </row>
    <row r="2" ht="8.25" customHeight="1">
      <c r="A2" s="108"/>
    </row>
    <row r="3" ht="15" customHeight="1">
      <c r="A3" s="111" t="s">
        <v>601</v>
      </c>
    </row>
    <row r="4" ht="15" customHeight="1">
      <c r="A4" s="111"/>
    </row>
    <row r="5" ht="14.25" customHeight="1">
      <c r="A5" s="86" t="s">
        <v>602</v>
      </c>
    </row>
    <row r="6" ht="14.25" customHeight="1">
      <c r="A6" s="86" t="s">
        <v>603</v>
      </c>
    </row>
    <row r="7" ht="14.25" customHeight="1">
      <c r="A7" s="86" t="s">
        <v>604</v>
      </c>
    </row>
    <row r="8" ht="14.25" customHeight="1">
      <c r="A8" s="86" t="s">
        <v>605</v>
      </c>
    </row>
    <row r="9" ht="14.25" customHeight="1">
      <c r="A9" s="86" t="s">
        <v>606</v>
      </c>
    </row>
    <row r="10" ht="14.25" customHeight="1">
      <c r="A10" s="86" t="s">
        <v>607</v>
      </c>
    </row>
    <row r="11" ht="14.25" customHeight="1">
      <c r="A11" s="86" t="s">
        <v>608</v>
      </c>
    </row>
    <row r="12" ht="14.25" customHeight="1">
      <c r="A12" s="86" t="s">
        <v>609</v>
      </c>
    </row>
    <row r="13" ht="14.25" customHeight="1">
      <c r="A13" s="86" t="s">
        <v>610</v>
      </c>
    </row>
    <row r="14" ht="14.25" customHeight="1">
      <c r="A14" s="86" t="s">
        <v>611</v>
      </c>
    </row>
    <row r="15" ht="14.25" customHeight="1">
      <c r="A15" s="86" t="s">
        <v>612</v>
      </c>
    </row>
    <row r="16" ht="14.25" customHeight="1">
      <c r="A16" s="86" t="s">
        <v>613</v>
      </c>
    </row>
    <row r="17" ht="14.25" customHeight="1">
      <c r="A17" s="86" t="s">
        <v>614</v>
      </c>
    </row>
    <row r="18" ht="14.25" customHeight="1">
      <c r="A18" s="86" t="s">
        <v>615</v>
      </c>
    </row>
    <row r="19" ht="14.25" customHeight="1">
      <c r="A19" s="86" t="s">
        <v>616</v>
      </c>
    </row>
    <row r="20" ht="14.25" customHeight="1">
      <c r="A20" s="86" t="s">
        <v>617</v>
      </c>
    </row>
    <row r="21" ht="14.25" customHeight="1">
      <c r="A21" s="86" t="s">
        <v>618</v>
      </c>
    </row>
    <row r="22" ht="14.25" customHeight="1">
      <c r="A22" s="86" t="s">
        <v>619</v>
      </c>
    </row>
    <row r="23" ht="14.25" customHeight="1">
      <c r="A23" s="86" t="s">
        <v>620</v>
      </c>
    </row>
    <row r="24" ht="14.25" customHeight="1">
      <c r="A24" s="86" t="s">
        <v>621</v>
      </c>
    </row>
    <row r="25" ht="14.25" customHeight="1">
      <c r="A25" s="86" t="s">
        <v>622</v>
      </c>
    </row>
    <row r="26" ht="14.25" customHeight="1">
      <c r="A26" s="86" t="s">
        <v>623</v>
      </c>
    </row>
    <row r="27" ht="14.25" customHeight="1">
      <c r="A27" s="86" t="s">
        <v>624</v>
      </c>
    </row>
    <row r="28" ht="14.25" customHeight="1">
      <c r="A28" s="86" t="s">
        <v>625</v>
      </c>
    </row>
    <row r="29" ht="14.25" customHeight="1">
      <c r="A29" s="86" t="s">
        <v>626</v>
      </c>
    </row>
    <row r="30" ht="14.25" customHeight="1">
      <c r="A30" s="86" t="s">
        <v>627</v>
      </c>
    </row>
    <row r="31" ht="14.25" customHeight="1">
      <c r="A31" s="86" t="s">
        <v>628</v>
      </c>
    </row>
    <row r="32" ht="14.25" customHeight="1">
      <c r="A32" s="86" t="s">
        <v>629</v>
      </c>
    </row>
    <row r="33" ht="14.25" customHeight="1">
      <c r="A33" s="86" t="s">
        <v>630</v>
      </c>
    </row>
    <row r="34" ht="14.25" customHeight="1">
      <c r="A34" s="86" t="s">
        <v>631</v>
      </c>
    </row>
    <row r="35" ht="14.25" customHeight="1">
      <c r="A35" s="86" t="s">
        <v>632</v>
      </c>
    </row>
    <row r="36" ht="14.25" customHeight="1">
      <c r="A36" s="86" t="s">
        <v>633</v>
      </c>
    </row>
    <row r="37" ht="14.25" customHeight="1">
      <c r="A37" s="86" t="s">
        <v>634</v>
      </c>
    </row>
    <row r="38" ht="14.25" customHeight="1">
      <c r="A38" s="86" t="s">
        <v>635</v>
      </c>
    </row>
    <row r="39" ht="14.25" customHeight="1">
      <c r="A39" s="86" t="s">
        <v>636</v>
      </c>
    </row>
    <row r="40" ht="15.75" customHeight="1">
      <c r="A40" s="86" t="s">
        <v>637</v>
      </c>
    </row>
    <row r="41" ht="14.25" customHeight="1">
      <c r="A41" s="86"/>
    </row>
    <row r="42" ht="15" customHeight="1">
      <c r="A42" s="111" t="s">
        <v>638</v>
      </c>
    </row>
    <row r="43" ht="15" customHeight="1">
      <c r="A43" s="86" t="s">
        <v>639</v>
      </c>
    </row>
    <row r="44" ht="15" customHeight="1">
      <c r="A44" s="86" t="s">
        <v>640</v>
      </c>
    </row>
    <row r="45" ht="15" customHeight="1">
      <c r="A45" s="86" t="s">
        <v>641</v>
      </c>
    </row>
    <row r="46" ht="15" customHeight="1">
      <c r="A46" s="86" t="s">
        <v>642</v>
      </c>
    </row>
    <row r="47" ht="14.25" customHeight="1">
      <c r="A47" s="86" t="s">
        <v>643</v>
      </c>
    </row>
    <row r="48" ht="14.25" customHeight="1">
      <c r="A48" s="86" t="s">
        <v>644</v>
      </c>
    </row>
    <row r="49" ht="14.25" customHeight="1">
      <c r="A49" s="86" t="s">
        <v>645</v>
      </c>
    </row>
    <row r="50" ht="14.25" customHeight="1">
      <c r="A50" s="86" t="s">
        <v>646</v>
      </c>
    </row>
    <row r="51" ht="13.5" customHeight="1">
      <c r="A51" s="86"/>
    </row>
    <row r="52" ht="18.75" customHeight="1">
      <c r="A52" s="111"/>
    </row>
    <row r="53" ht="15" customHeight="1">
      <c r="A53" s="86"/>
    </row>
    <row r="54" ht="15" customHeight="1">
      <c r="A54" s="86"/>
    </row>
    <row r="55" ht="14.25" customHeight="1">
      <c r="A55" s="86"/>
    </row>
    <row r="56" ht="14.25" customHeight="1">
      <c r="A56" s="86"/>
    </row>
    <row r="57" ht="19.5" customHeight="1"/>
    <row r="60" ht="14.25" customHeight="1"/>
    <row r="62" ht="14.25" customHeight="1"/>
    <row r="64" ht="15" customHeight="1"/>
    <row r="68" ht="15" customHeight="1">
      <c r="A68" s="86"/>
    </row>
    <row r="69" ht="14.25" customHeight="1">
      <c r="A69" s="86"/>
    </row>
    <row r="70" ht="14.25" customHeight="1">
      <c r="A70" s="86"/>
    </row>
    <row r="71" ht="14.25" customHeight="1">
      <c r="A71" s="86"/>
    </row>
    <row r="72" ht="15" customHeight="1">
      <c r="A72" s="111"/>
    </row>
    <row r="73" ht="14.25" customHeight="1">
      <c r="A73" s="8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4.375" style="0" customWidth="1"/>
  </cols>
  <sheetData>
    <row r="1" ht="15" customHeight="1">
      <c r="A1" s="108" t="s">
        <v>647</v>
      </c>
    </row>
    <row r="2" ht="15" customHeight="1">
      <c r="A2" s="111"/>
    </row>
    <row r="3" ht="18.75" customHeight="1">
      <c r="A3" s="111" t="s">
        <v>648</v>
      </c>
    </row>
    <row r="4" ht="15" customHeight="1">
      <c r="A4" s="86" t="s">
        <v>649</v>
      </c>
    </row>
    <row r="5" ht="15" customHeight="1">
      <c r="A5" s="86" t="s">
        <v>650</v>
      </c>
    </row>
    <row r="6" ht="14.25" customHeight="1">
      <c r="A6" s="86" t="s">
        <v>651</v>
      </c>
    </row>
    <row r="7" ht="15" customHeight="1">
      <c r="A7" s="111"/>
    </row>
    <row r="8" ht="15" customHeight="1">
      <c r="A8" s="111"/>
    </row>
    <row r="9" ht="15" customHeight="1">
      <c r="A9" s="111" t="s">
        <v>652</v>
      </c>
    </row>
    <row r="10" ht="15" customHeight="1">
      <c r="A10" s="111"/>
    </row>
    <row r="11" ht="14.25" customHeight="1">
      <c r="A11" s="86" t="s">
        <v>653</v>
      </c>
    </row>
    <row r="12" ht="14.25" customHeight="1">
      <c r="A12" s="86" t="s">
        <v>654</v>
      </c>
    </row>
    <row r="13" ht="14.25" customHeight="1">
      <c r="A13" s="86" t="s">
        <v>655</v>
      </c>
    </row>
    <row r="14" ht="14.25" customHeight="1">
      <c r="A14" s="86" t="s">
        <v>656</v>
      </c>
    </row>
    <row r="15" ht="14.25" customHeight="1">
      <c r="A15" s="86" t="s">
        <v>657</v>
      </c>
    </row>
    <row r="16" ht="14.25" customHeight="1">
      <c r="A16" s="86" t="s">
        <v>658</v>
      </c>
    </row>
    <row r="17" ht="14.25" customHeight="1">
      <c r="A17" s="86" t="s">
        <v>659</v>
      </c>
    </row>
    <row r="18" ht="15" customHeight="1">
      <c r="A18" s="86" t="s">
        <v>660</v>
      </c>
    </row>
    <row r="19" ht="14.25" customHeight="1">
      <c r="A19" s="86" t="s">
        <v>661</v>
      </c>
    </row>
    <row r="20" ht="14.25" customHeight="1">
      <c r="A20" s="86" t="s">
        <v>662</v>
      </c>
    </row>
    <row r="21" ht="14.25" customHeight="1">
      <c r="A21" s="86" t="s">
        <v>663</v>
      </c>
    </row>
    <row r="22" ht="14.25" customHeight="1">
      <c r="A22" s="86" t="s">
        <v>664</v>
      </c>
    </row>
    <row r="23" ht="14.25" customHeight="1">
      <c r="A23" s="86" t="s">
        <v>665</v>
      </c>
    </row>
    <row r="24" ht="14.25" customHeight="1">
      <c r="A24" s="86" t="s">
        <v>666</v>
      </c>
    </row>
    <row r="25" ht="16.5" customHeight="1">
      <c r="A25" s="86" t="s">
        <v>667</v>
      </c>
    </row>
    <row r="26" ht="14.25" customHeight="1">
      <c r="A26" s="86" t="s">
        <v>668</v>
      </c>
    </row>
    <row r="27" ht="14.25" customHeight="1">
      <c r="A27" s="86" t="s">
        <v>669</v>
      </c>
    </row>
    <row r="28" ht="14.25" customHeight="1">
      <c r="A28" s="86" t="s">
        <v>670</v>
      </c>
    </row>
    <row r="29" ht="14.25" customHeight="1">
      <c r="A29" s="86" t="s">
        <v>671</v>
      </c>
    </row>
    <row r="30" ht="14.25" customHeight="1">
      <c r="A30" s="86" t="s">
        <v>672</v>
      </c>
    </row>
    <row r="31" ht="14.25" customHeight="1">
      <c r="A31" s="86" t="s">
        <v>673</v>
      </c>
    </row>
    <row r="32" ht="14.25" customHeight="1">
      <c r="A32" s="86" t="s">
        <v>674</v>
      </c>
    </row>
    <row r="33" ht="14.25" customHeight="1">
      <c r="A33" s="86" t="s">
        <v>675</v>
      </c>
    </row>
    <row r="34" ht="14.25" customHeight="1">
      <c r="A34" s="86" t="s">
        <v>661</v>
      </c>
    </row>
    <row r="35" ht="14.25" customHeight="1">
      <c r="A35" s="86" t="s">
        <v>676</v>
      </c>
    </row>
    <row r="36" ht="14.25" customHeight="1">
      <c r="A36" s="86" t="s">
        <v>677</v>
      </c>
    </row>
    <row r="37" ht="14.25" customHeight="1">
      <c r="A37" s="86" t="s">
        <v>678</v>
      </c>
    </row>
    <row r="38" ht="14.25" customHeight="1">
      <c r="A38" s="86" t="s">
        <v>679</v>
      </c>
    </row>
    <row r="39" ht="14.25" customHeight="1">
      <c r="A39" s="86" t="s">
        <v>680</v>
      </c>
    </row>
    <row r="40" ht="14.25" customHeight="1">
      <c r="A40" s="86" t="s">
        <v>681</v>
      </c>
    </row>
    <row r="41" ht="14.25" customHeight="1">
      <c r="A41" s="86" t="s">
        <v>682</v>
      </c>
    </row>
    <row r="42" ht="16.5" customHeight="1">
      <c r="A42" s="86" t="s">
        <v>683</v>
      </c>
    </row>
    <row r="43" ht="14.25" customHeight="1">
      <c r="A43" s="86" t="s">
        <v>684</v>
      </c>
    </row>
    <row r="44" ht="15.75" customHeight="1">
      <c r="A44" s="86" t="s">
        <v>685</v>
      </c>
    </row>
    <row r="45" ht="14.25" customHeight="1">
      <c r="A45" s="86" t="s">
        <v>686</v>
      </c>
    </row>
    <row r="46" ht="14.25" customHeight="1">
      <c r="A46" s="86" t="s">
        <v>687</v>
      </c>
    </row>
    <row r="47" ht="15.75" customHeight="1">
      <c r="A47" s="86" t="s">
        <v>688</v>
      </c>
    </row>
    <row r="48" ht="15.75" customHeight="1">
      <c r="A48" s="86" t="s">
        <v>689</v>
      </c>
    </row>
    <row r="49" ht="14.25" customHeight="1">
      <c r="A49" s="86" t="s">
        <v>690</v>
      </c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4.25" customHeight="1">
      <c r="A53" s="86"/>
    </row>
    <row r="54" ht="14.25" customHeight="1">
      <c r="A54" s="86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  <row r="59" ht="15" customHeight="1">
      <c r="A59" s="86"/>
    </row>
    <row r="60" ht="15" customHeight="1">
      <c r="A60" s="86"/>
    </row>
    <row r="61" ht="13.5" customHeight="1">
      <c r="A61" s="86"/>
    </row>
    <row r="62" ht="15" customHeight="1">
      <c r="A62" s="86"/>
    </row>
    <row r="63" ht="14.25" customHeight="1">
      <c r="A63" s="86"/>
    </row>
    <row r="64" ht="14.25" customHeight="1">
      <c r="A64" s="86"/>
    </row>
    <row r="65" ht="14.25" customHeight="1">
      <c r="A65" s="86"/>
    </row>
    <row r="66" ht="14.25" customHeight="1">
      <c r="A66" s="86"/>
    </row>
    <row r="67" ht="14.25" customHeight="1">
      <c r="A67" s="86"/>
    </row>
    <row r="68" ht="14.25" customHeight="1">
      <c r="A68" s="86"/>
    </row>
    <row r="69" ht="14.25" customHeight="1">
      <c r="A69" s="86"/>
    </row>
    <row r="70" ht="16.5" customHeight="1">
      <c r="A70" s="86"/>
    </row>
    <row r="71" ht="14.25" customHeight="1">
      <c r="A71" s="86"/>
    </row>
    <row r="72" ht="14.25" customHeight="1">
      <c r="A72" s="86"/>
    </row>
    <row r="73" ht="14.25" customHeight="1">
      <c r="A73" s="86"/>
    </row>
    <row r="74" ht="14.25" customHeight="1">
      <c r="A74" s="86"/>
    </row>
    <row r="75" ht="14.25" customHeight="1">
      <c r="A75" s="86"/>
    </row>
    <row r="76" ht="14.25" customHeight="1">
      <c r="A76" s="86"/>
    </row>
    <row r="77" ht="14.25" customHeight="1">
      <c r="A77" s="86"/>
    </row>
    <row r="78" ht="14.25" customHeight="1">
      <c r="A78" s="86"/>
    </row>
    <row r="79" ht="14.25" customHeight="1">
      <c r="A79" s="86"/>
    </row>
    <row r="80" ht="14.25" customHeight="1">
      <c r="A80" s="86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2.00390625" style="0" customWidth="1"/>
  </cols>
  <sheetData>
    <row r="1" ht="15" customHeight="1">
      <c r="A1" s="108" t="s">
        <v>691</v>
      </c>
    </row>
    <row r="2" ht="14.25" customHeight="1">
      <c r="A2" s="86"/>
    </row>
    <row r="3" ht="14.25" customHeight="1">
      <c r="A3" s="86" t="s">
        <v>692</v>
      </c>
    </row>
    <row r="4" ht="14.25" customHeight="1">
      <c r="A4" s="86" t="s">
        <v>693</v>
      </c>
    </row>
    <row r="5" ht="14.25" customHeight="1">
      <c r="A5" s="86" t="s">
        <v>694</v>
      </c>
    </row>
    <row r="6" ht="14.25" customHeight="1">
      <c r="A6" s="86" t="s">
        <v>695</v>
      </c>
    </row>
    <row r="7" ht="14.25" customHeight="1">
      <c r="A7" s="86" t="s">
        <v>696</v>
      </c>
    </row>
    <row r="8" ht="14.25" customHeight="1">
      <c r="A8" s="86" t="s">
        <v>697</v>
      </c>
    </row>
    <row r="9" ht="14.25" customHeight="1">
      <c r="A9" s="86" t="s">
        <v>698</v>
      </c>
    </row>
    <row r="10" ht="14.25" customHeight="1">
      <c r="A10" s="86" t="s">
        <v>699</v>
      </c>
    </row>
    <row r="11" ht="14.25" customHeight="1">
      <c r="A11" s="86" t="s">
        <v>700</v>
      </c>
    </row>
    <row r="12" ht="14.25" customHeight="1">
      <c r="A12" s="86" t="s">
        <v>701</v>
      </c>
    </row>
    <row r="13" ht="14.25" customHeight="1">
      <c r="A13" s="86" t="s">
        <v>702</v>
      </c>
    </row>
    <row r="14" ht="14.25" customHeight="1">
      <c r="A14" s="86" t="s">
        <v>703</v>
      </c>
    </row>
    <row r="15" ht="14.25" customHeight="1">
      <c r="A15" s="86" t="s">
        <v>704</v>
      </c>
    </row>
    <row r="16" ht="14.25" customHeight="1">
      <c r="A16" s="86" t="s">
        <v>705</v>
      </c>
    </row>
    <row r="17" ht="14.25" customHeight="1">
      <c r="A17" s="86" t="s">
        <v>706</v>
      </c>
    </row>
    <row r="18" ht="15" customHeight="1">
      <c r="A18" s="86" t="s">
        <v>707</v>
      </c>
    </row>
    <row r="19" ht="15" customHeight="1">
      <c r="A19" s="86" t="s">
        <v>708</v>
      </c>
    </row>
    <row r="20" ht="13.5" customHeight="1">
      <c r="A20" s="86" t="s">
        <v>709</v>
      </c>
    </row>
    <row r="21" ht="15" customHeight="1">
      <c r="A21" s="86" t="s">
        <v>710</v>
      </c>
    </row>
    <row r="22" ht="15" customHeight="1">
      <c r="A22" s="86" t="s">
        <v>711</v>
      </c>
    </row>
    <row r="23" ht="15" customHeight="1">
      <c r="A23" s="86" t="s">
        <v>712</v>
      </c>
    </row>
    <row r="24" ht="15" customHeight="1">
      <c r="A24" s="86" t="s">
        <v>713</v>
      </c>
    </row>
    <row r="25" ht="14.25" customHeight="1">
      <c r="A25" s="86" t="s">
        <v>714</v>
      </c>
    </row>
    <row r="26" ht="14.25" customHeight="1">
      <c r="A26" s="86" t="s">
        <v>715</v>
      </c>
    </row>
    <row r="27" ht="14.25" customHeight="1">
      <c r="A27" s="86" t="s">
        <v>716</v>
      </c>
    </row>
    <row r="28" ht="14.25" customHeight="1">
      <c r="A28" s="86" t="s">
        <v>717</v>
      </c>
    </row>
    <row r="29" ht="14.25" customHeight="1">
      <c r="A29" s="86" t="s">
        <v>718</v>
      </c>
    </row>
    <row r="30" ht="14.25" customHeight="1">
      <c r="A30" s="86" t="s">
        <v>719</v>
      </c>
    </row>
    <row r="31" ht="14.25" customHeight="1">
      <c r="A31" s="86"/>
    </row>
    <row r="32" ht="8.25" customHeight="1">
      <c r="A32" s="86"/>
    </row>
    <row r="33" ht="15" customHeight="1">
      <c r="A33" s="111" t="s">
        <v>366</v>
      </c>
    </row>
    <row r="34" ht="17.25" customHeight="1">
      <c r="A34" s="86" t="s">
        <v>720</v>
      </c>
    </row>
    <row r="35" ht="14.25" customHeight="1">
      <c r="A35" s="86" t="s">
        <v>721</v>
      </c>
    </row>
    <row r="36" ht="15.75" customHeight="1">
      <c r="A36" s="86"/>
    </row>
    <row r="37" ht="15" customHeight="1">
      <c r="A37" s="111" t="s">
        <v>722</v>
      </c>
    </row>
    <row r="38" ht="14.25" customHeight="1">
      <c r="A38" s="86" t="s">
        <v>723</v>
      </c>
    </row>
    <row r="39" ht="14.25" customHeight="1">
      <c r="A39" s="86" t="s">
        <v>724</v>
      </c>
    </row>
    <row r="40" ht="14.25" customHeight="1">
      <c r="A40" s="86" t="s">
        <v>725</v>
      </c>
    </row>
    <row r="41" ht="15.75" customHeight="1">
      <c r="A41" s="86" t="s">
        <v>726</v>
      </c>
    </row>
    <row r="42" ht="15.75" customHeight="1">
      <c r="A42" s="86" t="s">
        <v>727</v>
      </c>
    </row>
    <row r="43" ht="14.25" customHeight="1">
      <c r="A43" s="86" t="s">
        <v>728</v>
      </c>
    </row>
    <row r="44" ht="14.25" customHeight="1">
      <c r="A44" s="86" t="s">
        <v>729</v>
      </c>
    </row>
    <row r="45" ht="14.25" customHeight="1">
      <c r="A45" s="86" t="s">
        <v>730</v>
      </c>
    </row>
    <row r="46" ht="14.25" customHeight="1">
      <c r="A46" s="86" t="s">
        <v>731</v>
      </c>
    </row>
    <row r="47" ht="14.25" customHeight="1">
      <c r="A47" s="86" t="s">
        <v>732</v>
      </c>
    </row>
    <row r="48" ht="14.25" customHeight="1">
      <c r="A48" s="86" t="s">
        <v>733</v>
      </c>
    </row>
    <row r="49" ht="14.25" customHeight="1">
      <c r="A49" s="86"/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5" customHeight="1">
      <c r="A53" s="111"/>
    </row>
    <row r="54" ht="15" customHeight="1">
      <c r="A54" s="111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207"/>
      <c r="L1" s="207"/>
      <c r="M1" s="207"/>
      <c r="N1" s="207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55"/>
      <c r="C6" s="155" t="s">
        <v>28</v>
      </c>
      <c r="D6" s="336" t="s">
        <v>29</v>
      </c>
      <c r="E6" s="337"/>
      <c r="F6" s="338"/>
      <c r="G6" s="336" t="s">
        <v>30</v>
      </c>
      <c r="H6" s="338"/>
      <c r="I6" s="336" t="s">
        <v>31</v>
      </c>
      <c r="J6" s="337"/>
      <c r="K6" s="338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42">
        <v>1</v>
      </c>
      <c r="E7" s="355"/>
      <c r="F7" s="343"/>
      <c r="G7" s="342">
        <v>2</v>
      </c>
      <c r="H7" s="343"/>
      <c r="I7" s="342">
        <v>3</v>
      </c>
      <c r="J7" s="355"/>
      <c r="K7" s="343"/>
      <c r="L7" s="35"/>
      <c r="M7" s="222"/>
      <c r="N7" s="223" t="s">
        <v>34</v>
      </c>
    </row>
    <row r="8" spans="2:14" ht="27" customHeight="1">
      <c r="B8" s="158" t="s">
        <v>35</v>
      </c>
      <c r="C8" s="31">
        <v>71</v>
      </c>
      <c r="D8" s="356">
        <v>233306</v>
      </c>
      <c r="E8" s="357"/>
      <c r="F8" s="358"/>
      <c r="G8" s="359">
        <v>74088</v>
      </c>
      <c r="H8" s="360"/>
      <c r="I8" s="359">
        <v>218333</v>
      </c>
      <c r="J8" s="361"/>
      <c r="K8" s="360"/>
      <c r="L8" s="221"/>
      <c r="M8" s="155" t="str">
        <f>IF(I9+J9+K9=SUM(D9:H9),"ok ","chyba")</f>
        <v>ok </v>
      </c>
      <c r="N8" s="224" t="s">
        <v>36</v>
      </c>
    </row>
    <row r="9" spans="2:14" ht="24.75" customHeight="1">
      <c r="B9" s="158" t="s">
        <v>37</v>
      </c>
      <c r="C9" s="31">
        <v>72</v>
      </c>
      <c r="D9" s="356">
        <v>11494</v>
      </c>
      <c r="E9" s="357"/>
      <c r="F9" s="358"/>
      <c r="G9" s="359">
        <v>30244</v>
      </c>
      <c r="H9" s="360"/>
      <c r="I9" s="359">
        <v>41738</v>
      </c>
      <c r="J9" s="361"/>
      <c r="K9" s="360"/>
      <c r="L9" s="221"/>
      <c r="M9" s="319"/>
      <c r="N9" s="319"/>
    </row>
    <row r="10" spans="2:14" ht="33.75" customHeight="1">
      <c r="B10" s="159" t="s">
        <v>38</v>
      </c>
      <c r="C10" s="159"/>
      <c r="D10" s="159"/>
      <c r="E10" s="159"/>
      <c r="F10" s="159"/>
      <c r="G10" s="159"/>
      <c r="H10" s="159"/>
      <c r="I10" s="159"/>
      <c r="J10" s="159"/>
      <c r="K10" s="12"/>
      <c r="L10" s="12"/>
      <c r="M10" s="12"/>
      <c r="N10" s="12"/>
    </row>
    <row r="11" spans="2:14" ht="22.5" customHeight="1">
      <c r="B11" s="172"/>
      <c r="C11" s="216"/>
      <c r="D11" s="334" t="s">
        <v>28</v>
      </c>
      <c r="E11" s="334" t="s">
        <v>39</v>
      </c>
      <c r="F11" s="341" t="s">
        <v>40</v>
      </c>
      <c r="G11" s="341"/>
      <c r="H11" s="341"/>
      <c r="I11" s="341"/>
      <c r="J11" s="341"/>
      <c r="K11" s="331"/>
      <c r="L11" s="34"/>
      <c r="M11" s="34"/>
      <c r="N11" s="34"/>
    </row>
    <row r="12" spans="2:14" ht="17.25" customHeight="1">
      <c r="B12" s="219"/>
      <c r="C12" s="220"/>
      <c r="D12" s="347"/>
      <c r="E12" s="347"/>
      <c r="F12" s="331" t="s">
        <v>41</v>
      </c>
      <c r="G12" s="334" t="s">
        <v>42</v>
      </c>
      <c r="H12" s="336" t="s">
        <v>43</v>
      </c>
      <c r="I12" s="337"/>
      <c r="J12" s="337"/>
      <c r="K12" s="338"/>
      <c r="L12" s="34"/>
      <c r="M12" s="34"/>
      <c r="N12" s="34"/>
    </row>
    <row r="13" spans="2:14" ht="57.75" customHeight="1">
      <c r="B13" s="217"/>
      <c r="C13" s="218"/>
      <c r="D13" s="335"/>
      <c r="E13" s="335"/>
      <c r="F13" s="332"/>
      <c r="G13" s="335"/>
      <c r="H13" s="155" t="s">
        <v>44</v>
      </c>
      <c r="I13" s="155" t="s">
        <v>45</v>
      </c>
      <c r="J13" s="155" t="s">
        <v>46</v>
      </c>
      <c r="K13" s="2" t="s">
        <v>47</v>
      </c>
      <c r="L13" s="25"/>
      <c r="M13" s="25"/>
      <c r="N13" s="25"/>
    </row>
    <row r="14" spans="2:14" ht="21" customHeight="1">
      <c r="B14" s="342" t="s">
        <v>32</v>
      </c>
      <c r="C14" s="343"/>
      <c r="D14" s="31" t="s">
        <v>33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44" t="s">
        <v>48</v>
      </c>
      <c r="C15" s="160" t="s">
        <v>49</v>
      </c>
      <c r="D15" s="161">
        <v>73</v>
      </c>
      <c r="E15" s="252">
        <v>458</v>
      </c>
      <c r="F15" s="252">
        <v>42</v>
      </c>
      <c r="G15" s="252">
        <v>4</v>
      </c>
      <c r="H15" s="252">
        <v>370</v>
      </c>
      <c r="I15" s="252">
        <v>44</v>
      </c>
      <c r="J15" s="252">
        <v>19</v>
      </c>
      <c r="K15" s="252">
        <v>21</v>
      </c>
      <c r="L15" s="221"/>
      <c r="M15" s="227" t="str">
        <f aca="true" t="shared" si="0" ref="M15:M21">IF(E15&gt;=H15+I15+J15+K15,"ok","chyba")</f>
        <v>ok</v>
      </c>
      <c r="N15" s="224" t="s">
        <v>50</v>
      </c>
    </row>
    <row r="16" spans="2:14" ht="33.75" customHeight="1">
      <c r="B16" s="345"/>
      <c r="C16" s="162" t="s">
        <v>51</v>
      </c>
      <c r="D16" s="161" t="s">
        <v>52</v>
      </c>
      <c r="E16" s="252">
        <v>377</v>
      </c>
      <c r="F16" s="252">
        <v>26</v>
      </c>
      <c r="G16" s="252">
        <v>3</v>
      </c>
      <c r="H16" s="252">
        <v>298</v>
      </c>
      <c r="I16" s="252">
        <v>42</v>
      </c>
      <c r="J16" s="252">
        <v>20</v>
      </c>
      <c r="K16" s="252">
        <v>12</v>
      </c>
      <c r="L16" s="221"/>
      <c r="M16" s="227" t="str">
        <f t="shared" si="0"/>
        <v>ok</v>
      </c>
      <c r="N16" s="224" t="s">
        <v>53</v>
      </c>
    </row>
    <row r="17" spans="2:14" ht="33.75" customHeight="1">
      <c r="B17" s="345"/>
      <c r="C17" s="162" t="s">
        <v>54</v>
      </c>
      <c r="D17" s="161">
        <v>74</v>
      </c>
      <c r="E17" s="252">
        <v>1297</v>
      </c>
      <c r="F17" s="252">
        <v>1078</v>
      </c>
      <c r="G17" s="252">
        <v>23</v>
      </c>
      <c r="H17" s="252">
        <v>313</v>
      </c>
      <c r="I17" s="252">
        <v>268</v>
      </c>
      <c r="J17" s="252">
        <v>249</v>
      </c>
      <c r="K17" s="252">
        <v>353</v>
      </c>
      <c r="L17" s="221"/>
      <c r="M17" s="227" t="str">
        <f t="shared" si="0"/>
        <v>ok</v>
      </c>
      <c r="N17" s="224" t="s">
        <v>55</v>
      </c>
    </row>
    <row r="18" spans="2:14" ht="33" customHeight="1">
      <c r="B18" s="345"/>
      <c r="C18" s="162" t="s">
        <v>56</v>
      </c>
      <c r="D18" s="161">
        <v>75</v>
      </c>
      <c r="E18" s="252">
        <v>194</v>
      </c>
      <c r="F18" s="252">
        <v>48</v>
      </c>
      <c r="G18" s="252">
        <v>7</v>
      </c>
      <c r="H18" s="252">
        <v>79</v>
      </c>
      <c r="I18" s="252">
        <v>62</v>
      </c>
      <c r="J18" s="252">
        <v>26</v>
      </c>
      <c r="K18" s="252">
        <v>21</v>
      </c>
      <c r="L18" s="221"/>
      <c r="M18" s="227" t="str">
        <f t="shared" si="0"/>
        <v>ok</v>
      </c>
      <c r="N18" s="224" t="s">
        <v>57</v>
      </c>
    </row>
    <row r="19" spans="2:14" ht="36" customHeight="1">
      <c r="B19" s="345"/>
      <c r="C19" s="162" t="s">
        <v>58</v>
      </c>
      <c r="D19" s="161">
        <v>76</v>
      </c>
      <c r="E19" s="252">
        <v>1892</v>
      </c>
      <c r="F19" s="252">
        <v>1295</v>
      </c>
      <c r="G19" s="252">
        <v>29</v>
      </c>
      <c r="H19" s="252">
        <v>362</v>
      </c>
      <c r="I19" s="252">
        <v>417</v>
      </c>
      <c r="J19" s="252">
        <v>494</v>
      </c>
      <c r="K19" s="252">
        <v>496</v>
      </c>
      <c r="L19" s="221"/>
      <c r="M19" s="227" t="str">
        <f t="shared" si="0"/>
        <v>ok</v>
      </c>
      <c r="N19" s="224" t="s">
        <v>59</v>
      </c>
    </row>
    <row r="20" spans="2:14" ht="33" customHeight="1">
      <c r="B20" s="346"/>
      <c r="C20" s="160" t="s">
        <v>60</v>
      </c>
      <c r="D20" s="161">
        <v>77</v>
      </c>
      <c r="E20" s="252">
        <v>692</v>
      </c>
      <c r="F20" s="252">
        <v>23</v>
      </c>
      <c r="G20" s="252">
        <v>10</v>
      </c>
      <c r="H20" s="252">
        <v>510</v>
      </c>
      <c r="I20" s="252">
        <v>77</v>
      </c>
      <c r="J20" s="252">
        <v>53</v>
      </c>
      <c r="K20" s="252">
        <v>39</v>
      </c>
      <c r="L20" s="221"/>
      <c r="M20" s="227" t="str">
        <f t="shared" si="0"/>
        <v>ok</v>
      </c>
      <c r="N20" s="224" t="s">
        <v>61</v>
      </c>
    </row>
    <row r="21" spans="2:14" ht="32.25" customHeight="1">
      <c r="B21" s="339" t="s">
        <v>62</v>
      </c>
      <c r="C21" s="340"/>
      <c r="D21" s="161">
        <v>78</v>
      </c>
      <c r="E21" s="252">
        <v>380</v>
      </c>
      <c r="F21" s="252">
        <v>206</v>
      </c>
      <c r="G21" s="252">
        <v>18</v>
      </c>
      <c r="H21" s="252">
        <v>90</v>
      </c>
      <c r="I21" s="252">
        <v>63</v>
      </c>
      <c r="J21" s="252">
        <v>83</v>
      </c>
      <c r="K21" s="252">
        <v>108</v>
      </c>
      <c r="L21" s="221"/>
      <c r="M21" s="227" t="str">
        <f t="shared" si="0"/>
        <v>ok</v>
      </c>
      <c r="N21" s="224" t="s">
        <v>63</v>
      </c>
    </row>
    <row r="22" spans="2:14" ht="25.5" customHeight="1">
      <c r="B22" s="159" t="s">
        <v>64</v>
      </c>
      <c r="C22" s="159"/>
      <c r="D22" s="159"/>
      <c r="E22" s="159"/>
      <c r="F22" s="159"/>
      <c r="G22" s="159"/>
      <c r="H22" s="159"/>
      <c r="I22" s="159"/>
      <c r="J22" s="159"/>
      <c r="K22" s="12"/>
      <c r="L22" s="12"/>
      <c r="M22" s="12"/>
      <c r="N22" s="12"/>
    </row>
    <row r="23" spans="2:14" ht="18" customHeight="1">
      <c r="B23" s="351"/>
      <c r="C23" s="352"/>
      <c r="D23" s="334" t="s">
        <v>28</v>
      </c>
      <c r="E23" s="349" t="s">
        <v>65</v>
      </c>
      <c r="F23" s="333" t="s">
        <v>66</v>
      </c>
      <c r="G23" s="333"/>
      <c r="H23" s="333"/>
      <c r="I23" s="333"/>
      <c r="J23" s="20"/>
      <c r="K23" s="20"/>
      <c r="L23" s="20"/>
      <c r="M23" s="20"/>
      <c r="N23" s="20"/>
    </row>
    <row r="24" spans="2:14" ht="33.75" customHeight="1">
      <c r="B24" s="353"/>
      <c r="C24" s="354"/>
      <c r="D24" s="335"/>
      <c r="E24" s="350"/>
      <c r="F24" s="155" t="s">
        <v>67</v>
      </c>
      <c r="G24" s="181" t="s">
        <v>68</v>
      </c>
      <c r="H24" s="74" t="s">
        <v>69</v>
      </c>
      <c r="I24" s="31" t="s">
        <v>68</v>
      </c>
      <c r="J24" s="20"/>
      <c r="K24" s="20"/>
      <c r="L24" s="20"/>
      <c r="M24" s="31" t="str">
        <f>IF(I26&lt;=H26,"ok","chyba")</f>
        <v>ok</v>
      </c>
      <c r="N24" s="224" t="s">
        <v>70</v>
      </c>
    </row>
    <row r="25" spans="2:14" ht="33.75" customHeight="1">
      <c r="B25" s="342" t="s">
        <v>32</v>
      </c>
      <c r="C25" s="343"/>
      <c r="D25" s="156" t="s">
        <v>33</v>
      </c>
      <c r="E25" s="157">
        <v>1</v>
      </c>
      <c r="F25" s="31">
        <v>2</v>
      </c>
      <c r="G25" s="181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24" t="s">
        <v>71</v>
      </c>
    </row>
    <row r="26" spans="2:14" ht="33.75" customHeight="1">
      <c r="B26" s="339" t="s">
        <v>72</v>
      </c>
      <c r="C26" s="340"/>
      <c r="D26" s="157">
        <v>79</v>
      </c>
      <c r="E26" s="251">
        <v>29125</v>
      </c>
      <c r="F26" s="252">
        <v>13469</v>
      </c>
      <c r="G26" s="253">
        <v>4451</v>
      </c>
      <c r="H26" s="254">
        <v>15656</v>
      </c>
      <c r="I26" s="255">
        <v>4892</v>
      </c>
      <c r="J26" s="20"/>
      <c r="K26" s="20"/>
      <c r="L26" s="20"/>
      <c r="M26" s="155" t="str">
        <f>IF(E26=SUM(F26,H26),"ok ","chyba")</f>
        <v>ok </v>
      </c>
      <c r="N26" s="224" t="s">
        <v>73</v>
      </c>
    </row>
    <row r="27" spans="2:14" ht="32.25" customHeight="1">
      <c r="B27" s="348" t="s">
        <v>74</v>
      </c>
      <c r="C27" s="348"/>
      <c r="D27" s="348"/>
      <c r="E27" s="163"/>
      <c r="F27" s="180"/>
      <c r="G27" s="180"/>
      <c r="H27" s="36"/>
      <c r="I27" s="36"/>
      <c r="J27" s="36"/>
      <c r="K27" s="6"/>
      <c r="L27" s="6"/>
      <c r="M27" s="6"/>
      <c r="N27" s="6"/>
    </row>
    <row r="28" spans="2:14" ht="19.5" customHeight="1">
      <c r="B28" s="351"/>
      <c r="C28" s="352"/>
      <c r="D28" s="334" t="s">
        <v>28</v>
      </c>
      <c r="E28" s="349" t="s">
        <v>65</v>
      </c>
      <c r="F28" s="333" t="s">
        <v>66</v>
      </c>
      <c r="G28" s="333"/>
      <c r="H28" s="333"/>
      <c r="I28" s="333"/>
      <c r="J28" s="159"/>
      <c r="K28" s="12"/>
      <c r="L28" s="12"/>
      <c r="M28" s="12"/>
      <c r="N28" s="12"/>
    </row>
    <row r="29" spans="2:14" ht="15" customHeight="1">
      <c r="B29" s="353"/>
      <c r="C29" s="354"/>
      <c r="D29" s="335"/>
      <c r="E29" s="350"/>
      <c r="F29" s="155" t="s">
        <v>67</v>
      </c>
      <c r="G29" s="181" t="s">
        <v>68</v>
      </c>
      <c r="H29" s="74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42" t="s">
        <v>32</v>
      </c>
      <c r="C30" s="343"/>
      <c r="D30" s="155" t="s">
        <v>33</v>
      </c>
      <c r="E30" s="157">
        <v>1</v>
      </c>
      <c r="F30" s="31">
        <v>2</v>
      </c>
      <c r="G30" s="181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39" t="s">
        <v>75</v>
      </c>
      <c r="C31" s="340"/>
      <c r="D31" s="31">
        <v>81</v>
      </c>
      <c r="E31" s="252">
        <v>4517</v>
      </c>
      <c r="F31" s="256">
        <v>2011</v>
      </c>
      <c r="G31" s="253">
        <v>416</v>
      </c>
      <c r="H31" s="256">
        <v>2506</v>
      </c>
      <c r="I31" s="252">
        <v>371</v>
      </c>
      <c r="J31" s="20"/>
      <c r="K31" s="20"/>
      <c r="L31" s="20"/>
      <c r="M31" s="155" t="str">
        <f>IF(E31=SUM(F31,H31),"ok","chyba")</f>
        <v>ok</v>
      </c>
      <c r="N31" s="224" t="s">
        <v>76</v>
      </c>
    </row>
    <row r="32" spans="2:14" ht="37.5" customHeight="1">
      <c r="B32" s="339" t="s">
        <v>77</v>
      </c>
      <c r="C32" s="340"/>
      <c r="D32" s="31">
        <v>82</v>
      </c>
      <c r="E32" s="252">
        <v>3124</v>
      </c>
      <c r="F32" s="65" t="s">
        <v>78</v>
      </c>
      <c r="G32" s="225" t="s">
        <v>78</v>
      </c>
      <c r="H32" s="257">
        <v>3124</v>
      </c>
      <c r="I32" s="258">
        <v>673</v>
      </c>
      <c r="J32" s="20"/>
      <c r="K32" s="20"/>
      <c r="L32" s="20"/>
      <c r="M32" s="155" t="str">
        <f>IF(E32=H32,"ok","chyba")</f>
        <v>ok</v>
      </c>
      <c r="N32" s="224" t="s">
        <v>79</v>
      </c>
    </row>
    <row r="33" spans="2:14" ht="24.75" customHeight="1">
      <c r="B33" s="339" t="s">
        <v>80</v>
      </c>
      <c r="C33" s="340"/>
      <c r="D33" s="31">
        <v>83</v>
      </c>
      <c r="E33" s="252">
        <v>19207</v>
      </c>
      <c r="F33" s="256">
        <v>9832</v>
      </c>
      <c r="G33" s="253">
        <v>3234</v>
      </c>
      <c r="H33" s="257">
        <v>9375</v>
      </c>
      <c r="I33" s="258">
        <v>3340</v>
      </c>
      <c r="J33" s="36"/>
      <c r="K33" s="6"/>
      <c r="L33" s="6"/>
      <c r="M33" s="155" t="str">
        <f>IF(E33=SUM(F33,H33),"ok","chyba")</f>
        <v>ok</v>
      </c>
      <c r="N33" s="224" t="s">
        <v>81</v>
      </c>
    </row>
    <row r="34" spans="2:14" ht="33.75" customHeight="1">
      <c r="B34" s="339" t="s">
        <v>82</v>
      </c>
      <c r="C34" s="340"/>
      <c r="D34" s="31">
        <v>84</v>
      </c>
      <c r="E34" s="252">
        <v>956</v>
      </c>
      <c r="F34" s="65" t="s">
        <v>78</v>
      </c>
      <c r="G34" s="225" t="s">
        <v>78</v>
      </c>
      <c r="H34" s="257">
        <v>956</v>
      </c>
      <c r="I34" s="258">
        <v>111</v>
      </c>
      <c r="J34" s="159"/>
      <c r="K34" s="12"/>
      <c r="L34" s="12"/>
      <c r="M34" s="155" t="str">
        <f>IF(E34=H34,"ok","chyba")</f>
        <v>ok</v>
      </c>
      <c r="N34" s="224" t="s">
        <v>83</v>
      </c>
    </row>
    <row r="35" spans="2:14" ht="30.75" customHeight="1">
      <c r="B35" s="339" t="s">
        <v>84</v>
      </c>
      <c r="C35" s="340"/>
      <c r="D35" s="31" t="s">
        <v>85</v>
      </c>
      <c r="E35" s="252">
        <v>578</v>
      </c>
      <c r="F35" s="65" t="s">
        <v>78</v>
      </c>
      <c r="G35" s="225" t="s">
        <v>78</v>
      </c>
      <c r="H35" s="257">
        <v>578</v>
      </c>
      <c r="I35" s="258">
        <v>110</v>
      </c>
      <c r="J35" s="20"/>
      <c r="K35" s="20"/>
      <c r="L35" s="20"/>
      <c r="M35" s="155" t="str">
        <f>IF(E35=H35,"ok","chyba")</f>
        <v>ok</v>
      </c>
      <c r="N35" s="224" t="s">
        <v>86</v>
      </c>
    </row>
    <row r="36" spans="2:14" ht="32.25" customHeight="1">
      <c r="B36" s="339" t="s">
        <v>87</v>
      </c>
      <c r="C36" s="340"/>
      <c r="D36" s="31" t="s">
        <v>88</v>
      </c>
      <c r="E36" s="252">
        <v>120</v>
      </c>
      <c r="F36" s="65" t="s">
        <v>78</v>
      </c>
      <c r="G36" s="225" t="s">
        <v>78</v>
      </c>
      <c r="H36" s="257">
        <v>120</v>
      </c>
      <c r="I36" s="258">
        <v>9</v>
      </c>
      <c r="J36" s="20"/>
      <c r="K36" s="20"/>
      <c r="L36" s="20"/>
      <c r="M36" s="155" t="str">
        <f>IF(E36=H36,"ok","chyba")</f>
        <v>ok</v>
      </c>
      <c r="N36" s="224" t="s">
        <v>89</v>
      </c>
    </row>
    <row r="37" spans="2:14" ht="32.25" customHeight="1">
      <c r="B37" s="339" t="s">
        <v>90</v>
      </c>
      <c r="C37" s="340"/>
      <c r="D37" s="31">
        <v>85</v>
      </c>
      <c r="E37" s="252">
        <v>888</v>
      </c>
      <c r="F37" s="256">
        <v>888</v>
      </c>
      <c r="G37" s="253">
        <v>147</v>
      </c>
      <c r="H37" s="65" t="s">
        <v>78</v>
      </c>
      <c r="I37" s="65" t="s">
        <v>78</v>
      </c>
      <c r="J37" s="20"/>
      <c r="K37" s="20"/>
      <c r="L37" s="20"/>
      <c r="M37" s="155" t="str">
        <f>IF(E37=F37,"ok","chyba")</f>
        <v>ok</v>
      </c>
      <c r="N37" s="224" t="s">
        <v>91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64" t="s">
        <v>92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65"/>
      <c r="C40" s="166"/>
      <c r="D40" s="166"/>
      <c r="E40" s="166"/>
      <c r="F40" s="166"/>
      <c r="G40" s="166"/>
      <c r="H40" s="166"/>
      <c r="I40" s="166"/>
      <c r="J40" s="167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75" workbookViewId="0" topLeftCell="B1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4.625" style="23" customWidth="1"/>
    <col min="3" max="3" width="7.00390625" style="23" customWidth="1"/>
    <col min="4" max="4" width="7.875" style="23" customWidth="1"/>
    <col min="5" max="5" width="11.375" style="23" customWidth="1"/>
    <col min="6" max="6" width="12.00390625" style="23" customWidth="1"/>
    <col min="7" max="7" width="4.00390625" style="23" customWidth="1"/>
    <col min="8" max="8" width="12.125" style="23" customWidth="1"/>
    <col min="9" max="9" width="13.00390625" style="23" customWidth="1"/>
    <col min="10" max="10" width="3.875" style="23" customWidth="1"/>
    <col min="11" max="11" width="14.625" style="23" customWidth="1"/>
    <col min="12" max="12" width="13.00390625" style="23" customWidth="1"/>
    <col min="13" max="13" width="12.375" style="23" customWidth="1"/>
    <col min="14" max="14" width="11.125" style="23" customWidth="1"/>
    <col min="15" max="15" width="12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208"/>
      <c r="P2" s="208"/>
      <c r="Q2" s="208"/>
      <c r="R2" s="208" t="s">
        <v>93</v>
      </c>
    </row>
    <row r="3" spans="2:18" s="3" customFormat="1" ht="24" customHeight="1">
      <c r="B3" s="210" t="s">
        <v>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20"/>
    </row>
    <row r="4" spans="2:18" s="3" customFormat="1" ht="24" customHeight="1">
      <c r="B4" s="211" t="s">
        <v>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0"/>
    </row>
    <row r="5" spans="2:18" s="3" customFormat="1" ht="30.75" customHeight="1">
      <c r="B5" s="142"/>
      <c r="C5" s="143"/>
      <c r="D5" s="376" t="s">
        <v>28</v>
      </c>
      <c r="E5" s="376" t="s">
        <v>96</v>
      </c>
      <c r="F5" s="376" t="s">
        <v>97</v>
      </c>
      <c r="G5" s="364" t="s">
        <v>98</v>
      </c>
      <c r="H5" s="366"/>
      <c r="I5" s="366"/>
      <c r="J5" s="366"/>
      <c r="K5" s="366"/>
      <c r="L5" s="366"/>
      <c r="M5" s="366"/>
      <c r="N5" s="366"/>
      <c r="O5" s="367"/>
      <c r="P5" s="104"/>
      <c r="Q5" s="104"/>
      <c r="R5" s="35"/>
    </row>
    <row r="6" spans="2:18" s="3" customFormat="1" ht="30.75" customHeight="1">
      <c r="B6" s="144"/>
      <c r="C6" s="107"/>
      <c r="D6" s="400"/>
      <c r="E6" s="400"/>
      <c r="F6" s="400"/>
      <c r="G6" s="372" t="s">
        <v>99</v>
      </c>
      <c r="H6" s="373"/>
      <c r="I6" s="373"/>
      <c r="J6" s="373"/>
      <c r="K6" s="373"/>
      <c r="L6" s="374"/>
      <c r="M6" s="376" t="s">
        <v>100</v>
      </c>
      <c r="N6" s="376" t="s">
        <v>101</v>
      </c>
      <c r="O6" s="388" t="s">
        <v>102</v>
      </c>
      <c r="P6" s="226"/>
      <c r="Q6" s="226"/>
      <c r="R6" s="35"/>
    </row>
    <row r="7" spans="2:18" s="3" customFormat="1" ht="51.75" customHeight="1">
      <c r="B7" s="145"/>
      <c r="C7" s="146"/>
      <c r="D7" s="377"/>
      <c r="E7" s="377"/>
      <c r="F7" s="377"/>
      <c r="G7" s="375" t="s">
        <v>103</v>
      </c>
      <c r="H7" s="375"/>
      <c r="I7" s="375" t="s">
        <v>104</v>
      </c>
      <c r="J7" s="375"/>
      <c r="K7" s="99" t="s">
        <v>105</v>
      </c>
      <c r="L7" s="101" t="s">
        <v>106</v>
      </c>
      <c r="M7" s="377"/>
      <c r="N7" s="377"/>
      <c r="O7" s="389"/>
      <c r="P7" s="226"/>
      <c r="Q7" s="226"/>
      <c r="R7" s="35"/>
    </row>
    <row r="8" spans="2:18" s="3" customFormat="1" ht="24" customHeight="1">
      <c r="B8" s="368" t="s">
        <v>32</v>
      </c>
      <c r="C8" s="390"/>
      <c r="D8" s="99" t="s">
        <v>33</v>
      </c>
      <c r="E8" s="126">
        <v>1</v>
      </c>
      <c r="F8" s="99">
        <v>2</v>
      </c>
      <c r="G8" s="368">
        <v>3</v>
      </c>
      <c r="H8" s="390"/>
      <c r="I8" s="368">
        <v>4</v>
      </c>
      <c r="J8" s="390"/>
      <c r="K8" s="99">
        <v>5</v>
      </c>
      <c r="L8" s="99">
        <v>6</v>
      </c>
      <c r="M8" s="126">
        <v>7</v>
      </c>
      <c r="N8" s="99">
        <v>8</v>
      </c>
      <c r="O8" s="99">
        <v>9</v>
      </c>
      <c r="P8" s="107"/>
      <c r="Q8" s="31"/>
      <c r="R8" s="228" t="s">
        <v>34</v>
      </c>
    </row>
    <row r="9" spans="2:18" s="3" customFormat="1" ht="38.25" customHeight="1">
      <c r="B9" s="398" t="s">
        <v>107</v>
      </c>
      <c r="C9" s="399"/>
      <c r="D9" s="99" t="s">
        <v>108</v>
      </c>
      <c r="E9" s="259">
        <v>10922</v>
      </c>
      <c r="F9" s="260">
        <v>318</v>
      </c>
      <c r="G9" s="362">
        <v>136</v>
      </c>
      <c r="H9" s="363"/>
      <c r="I9" s="359">
        <v>129</v>
      </c>
      <c r="J9" s="360"/>
      <c r="K9" s="252">
        <v>12</v>
      </c>
      <c r="L9" s="252">
        <v>120</v>
      </c>
      <c r="M9" s="251">
        <v>614</v>
      </c>
      <c r="N9" s="252">
        <v>372</v>
      </c>
      <c r="O9" s="252">
        <v>1383</v>
      </c>
      <c r="P9" s="221"/>
      <c r="Q9" s="227" t="str">
        <f>IF(O9=SUM(G9+H9+I9+J9+K9+L9+M9+N9),"ok","chyba")</f>
        <v>ok</v>
      </c>
      <c r="R9" s="224" t="s">
        <v>109</v>
      </c>
    </row>
    <row r="10" spans="2:18" s="3" customFormat="1" ht="38.25" customHeight="1">
      <c r="B10" s="398" t="s">
        <v>110</v>
      </c>
      <c r="C10" s="399"/>
      <c r="D10" s="98" t="s">
        <v>111</v>
      </c>
      <c r="E10" s="259">
        <v>540</v>
      </c>
      <c r="F10" s="260">
        <v>15</v>
      </c>
      <c r="G10" s="362">
        <v>71</v>
      </c>
      <c r="H10" s="363"/>
      <c r="I10" s="359">
        <v>182</v>
      </c>
      <c r="J10" s="360"/>
      <c r="K10" s="252">
        <v>81</v>
      </c>
      <c r="L10" s="252">
        <v>17</v>
      </c>
      <c r="M10" s="251">
        <v>1</v>
      </c>
      <c r="N10" s="252">
        <v>15</v>
      </c>
      <c r="O10" s="252">
        <v>367</v>
      </c>
      <c r="P10" s="221"/>
      <c r="Q10" s="227" t="str">
        <f>IF(O10=SUM(G10+H10+I10+J10+K10+L10+M10+N10),"ok","chyba")</f>
        <v>ok</v>
      </c>
      <c r="R10" s="224" t="s">
        <v>112</v>
      </c>
    </row>
    <row r="11" spans="2:18" s="3" customFormat="1" ht="39.75" customHeight="1">
      <c r="B11" s="398" t="s">
        <v>113</v>
      </c>
      <c r="C11" s="399"/>
      <c r="D11" s="99" t="s">
        <v>114</v>
      </c>
      <c r="E11" s="259">
        <v>3013</v>
      </c>
      <c r="F11" s="260">
        <v>210</v>
      </c>
      <c r="G11" s="362">
        <v>19</v>
      </c>
      <c r="H11" s="363"/>
      <c r="I11" s="359">
        <v>28</v>
      </c>
      <c r="J11" s="360"/>
      <c r="K11" s="252">
        <v>2</v>
      </c>
      <c r="L11" s="252">
        <v>35</v>
      </c>
      <c r="M11" s="251">
        <v>253</v>
      </c>
      <c r="N11" s="252">
        <v>70</v>
      </c>
      <c r="O11" s="252">
        <v>407</v>
      </c>
      <c r="P11" s="221"/>
      <c r="Q11" s="227" t="str">
        <f>IF(O11=SUM(G11+H11+I11+J11+K11+L11+M11+N11),"ok","chyba")</f>
        <v>ok</v>
      </c>
      <c r="R11" s="224" t="s">
        <v>115</v>
      </c>
    </row>
    <row r="12" spans="2:18" s="3" customFormat="1" ht="39" customHeight="1">
      <c r="B12" s="398" t="s">
        <v>116</v>
      </c>
      <c r="C12" s="399"/>
      <c r="D12" s="99" t="s">
        <v>117</v>
      </c>
      <c r="E12" s="259">
        <v>4161</v>
      </c>
      <c r="F12" s="260">
        <v>67</v>
      </c>
      <c r="G12" s="362">
        <v>170</v>
      </c>
      <c r="H12" s="363"/>
      <c r="I12" s="359">
        <v>385</v>
      </c>
      <c r="J12" s="360"/>
      <c r="K12" s="252">
        <v>28</v>
      </c>
      <c r="L12" s="252">
        <v>40</v>
      </c>
      <c r="M12" s="251">
        <v>198</v>
      </c>
      <c r="N12" s="252">
        <v>177</v>
      </c>
      <c r="O12" s="252">
        <v>998</v>
      </c>
      <c r="P12" s="221"/>
      <c r="Q12" s="227" t="str">
        <f>IF(O12=SUM(G12+H12+I12+J12+K12+L12+M12+N12),"ok","chyba")</f>
        <v>ok</v>
      </c>
      <c r="R12" s="224" t="s">
        <v>118</v>
      </c>
    </row>
    <row r="13" spans="1:18" s="3" customFormat="1" ht="44.25" customHeight="1">
      <c r="A13" s="212"/>
      <c r="B13" s="210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</row>
    <row r="14" spans="2:18" s="3" customFormat="1" ht="27" customHeight="1">
      <c r="B14" s="376"/>
      <c r="C14" s="376" t="s">
        <v>28</v>
      </c>
      <c r="D14" s="368" t="s">
        <v>120</v>
      </c>
      <c r="E14" s="369"/>
      <c r="F14" s="369"/>
      <c r="G14" s="369"/>
      <c r="H14" s="369"/>
      <c r="I14" s="369"/>
      <c r="J14" s="369"/>
      <c r="K14" s="369"/>
      <c r="L14" s="370"/>
      <c r="M14" s="396" t="s">
        <v>121</v>
      </c>
      <c r="N14" s="369"/>
      <c r="O14" s="390"/>
      <c r="P14" s="107"/>
      <c r="Q14" s="107"/>
      <c r="R14" s="229"/>
    </row>
    <row r="15" spans="2:18" s="3" customFormat="1" ht="43.5" customHeight="1">
      <c r="B15" s="377"/>
      <c r="C15" s="377"/>
      <c r="D15" s="364" t="s">
        <v>122</v>
      </c>
      <c r="E15" s="366"/>
      <c r="F15" s="367"/>
      <c r="G15" s="364" t="s">
        <v>123</v>
      </c>
      <c r="H15" s="366"/>
      <c r="I15" s="366"/>
      <c r="J15" s="367"/>
      <c r="K15" s="364" t="s">
        <v>124</v>
      </c>
      <c r="L15" s="365"/>
      <c r="M15" s="98" t="s">
        <v>125</v>
      </c>
      <c r="N15" s="101" t="s">
        <v>126</v>
      </c>
      <c r="O15" s="99" t="s">
        <v>127</v>
      </c>
      <c r="P15" s="107"/>
      <c r="Q15" s="107"/>
      <c r="R15" s="230"/>
    </row>
    <row r="16" spans="2:18" s="3" customFormat="1" ht="30.75" customHeight="1">
      <c r="B16" s="99" t="s">
        <v>32</v>
      </c>
      <c r="C16" s="99" t="s">
        <v>33</v>
      </c>
      <c r="D16" s="368">
        <v>1</v>
      </c>
      <c r="E16" s="369"/>
      <c r="F16" s="390"/>
      <c r="G16" s="368">
        <v>2</v>
      </c>
      <c r="H16" s="369"/>
      <c r="I16" s="369"/>
      <c r="J16" s="390"/>
      <c r="K16" s="368">
        <v>3</v>
      </c>
      <c r="L16" s="370"/>
      <c r="M16" s="98">
        <v>4</v>
      </c>
      <c r="N16" s="99">
        <v>5</v>
      </c>
      <c r="O16" s="99">
        <v>6</v>
      </c>
      <c r="P16" s="107"/>
      <c r="Q16" s="31"/>
      <c r="R16" s="228" t="s">
        <v>34</v>
      </c>
    </row>
    <row r="17" spans="2:18" s="3" customFormat="1" ht="39" customHeight="1">
      <c r="B17" s="120" t="s">
        <v>128</v>
      </c>
      <c r="C17" s="99">
        <v>90</v>
      </c>
      <c r="D17" s="362">
        <v>2037</v>
      </c>
      <c r="E17" s="397"/>
      <c r="F17" s="363"/>
      <c r="G17" s="362">
        <v>1338</v>
      </c>
      <c r="H17" s="397"/>
      <c r="I17" s="397"/>
      <c r="J17" s="363"/>
      <c r="K17" s="362">
        <v>11075</v>
      </c>
      <c r="L17" s="394"/>
      <c r="M17" s="261">
        <v>6373</v>
      </c>
      <c r="N17" s="260">
        <v>1636</v>
      </c>
      <c r="O17" s="260">
        <v>3066</v>
      </c>
      <c r="P17" s="231"/>
      <c r="Q17" s="227" t="str">
        <f>IF(K17=SUM(M17+N17+O17),"ok","chyba")</f>
        <v>ok</v>
      </c>
      <c r="R17" s="224" t="s">
        <v>129</v>
      </c>
    </row>
    <row r="18" spans="2:18" s="3" customFormat="1" ht="36.75" customHeight="1">
      <c r="B18" s="121" t="s">
        <v>130</v>
      </c>
      <c r="C18" s="99" t="s">
        <v>131</v>
      </c>
      <c r="D18" s="362">
        <v>352</v>
      </c>
      <c r="E18" s="397"/>
      <c r="F18" s="363"/>
      <c r="G18" s="362">
        <v>141</v>
      </c>
      <c r="H18" s="397"/>
      <c r="I18" s="397"/>
      <c r="J18" s="363"/>
      <c r="K18" s="362">
        <v>799</v>
      </c>
      <c r="L18" s="394"/>
      <c r="M18" s="261">
        <v>0</v>
      </c>
      <c r="N18" s="260">
        <v>5</v>
      </c>
      <c r="O18" s="260">
        <v>794</v>
      </c>
      <c r="P18" s="231"/>
      <c r="Q18" s="227" t="str">
        <f>IF(K18=SUM(M18+N18+O18),"ok","chyba")</f>
        <v>ok</v>
      </c>
      <c r="R18" s="224" t="s">
        <v>132</v>
      </c>
    </row>
    <row r="19" spans="2:18" s="3" customFormat="1" ht="37.5" customHeight="1">
      <c r="B19" s="115" t="s">
        <v>113</v>
      </c>
      <c r="C19" s="99" t="s">
        <v>133</v>
      </c>
      <c r="D19" s="362">
        <v>433</v>
      </c>
      <c r="E19" s="397"/>
      <c r="F19" s="363"/>
      <c r="G19" s="362">
        <v>396</v>
      </c>
      <c r="H19" s="397"/>
      <c r="I19" s="397"/>
      <c r="J19" s="363"/>
      <c r="K19" s="362">
        <v>3257</v>
      </c>
      <c r="L19" s="394"/>
      <c r="M19" s="261">
        <v>1147</v>
      </c>
      <c r="N19" s="260">
        <v>498</v>
      </c>
      <c r="O19" s="260">
        <v>1612</v>
      </c>
      <c r="P19" s="231"/>
      <c r="Q19" s="227" t="str">
        <f>IF(K19=SUM(M19+N19+O19),"ok","chyba")</f>
        <v>ok</v>
      </c>
      <c r="R19" s="224" t="s">
        <v>134</v>
      </c>
    </row>
    <row r="20" spans="2:18" s="3" customFormat="1" ht="37.5" customHeight="1">
      <c r="B20" s="121" t="s">
        <v>135</v>
      </c>
      <c r="C20" s="99" t="s">
        <v>136</v>
      </c>
      <c r="D20" s="359">
        <v>1155</v>
      </c>
      <c r="E20" s="361"/>
      <c r="F20" s="360"/>
      <c r="G20" s="359">
        <v>955</v>
      </c>
      <c r="H20" s="361"/>
      <c r="I20" s="361"/>
      <c r="J20" s="360"/>
      <c r="K20" s="359">
        <v>4227</v>
      </c>
      <c r="L20" s="395"/>
      <c r="M20" s="261">
        <v>3539</v>
      </c>
      <c r="N20" s="260">
        <v>419</v>
      </c>
      <c r="O20" s="260">
        <v>269</v>
      </c>
      <c r="P20" s="221"/>
      <c r="Q20" s="227" t="str">
        <f>IF(K20=SUM(M20+N20+O20),"ok","chyba")</f>
        <v>ok</v>
      </c>
      <c r="R20" s="224" t="s">
        <v>137</v>
      </c>
    </row>
    <row r="21" spans="2:18" s="3" customFormat="1" ht="29.25" customHeight="1">
      <c r="B21" s="147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230"/>
    </row>
    <row r="22" spans="2:18" s="3" customFormat="1" ht="30" customHeight="1">
      <c r="B22" s="210" t="s">
        <v>138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35"/>
    </row>
    <row r="23" spans="2:18" s="3" customFormat="1" ht="29.25" customHeight="1">
      <c r="B23" s="183"/>
      <c r="C23" s="184"/>
      <c r="D23" s="184"/>
      <c r="E23" s="375" t="s">
        <v>28</v>
      </c>
      <c r="F23" s="372" t="s">
        <v>139</v>
      </c>
      <c r="G23" s="373"/>
      <c r="H23" s="373"/>
      <c r="I23" s="373"/>
      <c r="J23" s="373"/>
      <c r="K23" s="373"/>
      <c r="L23" s="374"/>
      <c r="M23" s="187"/>
      <c r="N23" s="187"/>
      <c r="O23" s="187"/>
      <c r="P23" s="187"/>
      <c r="Q23" s="187"/>
      <c r="R23" s="35"/>
    </row>
    <row r="24" spans="2:18" s="3" customFormat="1" ht="59.25" customHeight="1">
      <c r="B24" s="185"/>
      <c r="C24" s="186"/>
      <c r="D24" s="186"/>
      <c r="E24" s="375"/>
      <c r="F24" s="375" t="s">
        <v>140</v>
      </c>
      <c r="G24" s="375"/>
      <c r="H24" s="364" t="s">
        <v>141</v>
      </c>
      <c r="I24" s="366"/>
      <c r="J24" s="367"/>
      <c r="K24" s="364" t="s">
        <v>142</v>
      </c>
      <c r="L24" s="367"/>
      <c r="M24" s="187"/>
      <c r="N24" s="187"/>
      <c r="O24" s="187"/>
      <c r="P24" s="187"/>
      <c r="Q24" s="187"/>
      <c r="R24" s="35"/>
    </row>
    <row r="25" spans="2:18" s="3" customFormat="1" ht="24" customHeight="1">
      <c r="B25" s="364" t="s">
        <v>32</v>
      </c>
      <c r="C25" s="366"/>
      <c r="D25" s="367"/>
      <c r="E25" s="101" t="s">
        <v>33</v>
      </c>
      <c r="F25" s="364">
        <v>1</v>
      </c>
      <c r="G25" s="367"/>
      <c r="H25" s="368">
        <v>2</v>
      </c>
      <c r="I25" s="369"/>
      <c r="J25" s="390"/>
      <c r="K25" s="368">
        <v>3</v>
      </c>
      <c r="L25" s="390"/>
      <c r="M25" s="100"/>
      <c r="N25" s="100"/>
      <c r="O25" s="100"/>
      <c r="P25" s="100"/>
      <c r="Q25" s="100"/>
      <c r="R25" s="35"/>
    </row>
    <row r="26" spans="2:18" s="3" customFormat="1" ht="27.75" customHeight="1">
      <c r="B26" s="371" t="s">
        <v>143</v>
      </c>
      <c r="C26" s="371"/>
      <c r="D26" s="371"/>
      <c r="E26" s="101">
        <v>91</v>
      </c>
      <c r="F26" s="356">
        <v>1415</v>
      </c>
      <c r="G26" s="358"/>
      <c r="H26" s="391">
        <v>540</v>
      </c>
      <c r="I26" s="392"/>
      <c r="J26" s="393"/>
      <c r="K26" s="359">
        <v>1225</v>
      </c>
      <c r="L26" s="360"/>
      <c r="M26" s="100"/>
      <c r="N26" s="100"/>
      <c r="O26" s="100"/>
      <c r="P26" s="100"/>
      <c r="Q26" s="100"/>
      <c r="R26" s="35"/>
    </row>
    <row r="27" spans="2:18" s="3" customFormat="1" ht="27.75" customHeight="1">
      <c r="B27" s="371" t="s">
        <v>144</v>
      </c>
      <c r="C27" s="371"/>
      <c r="D27" s="371"/>
      <c r="E27" s="101" t="s">
        <v>145</v>
      </c>
      <c r="F27" s="356">
        <v>44</v>
      </c>
      <c r="G27" s="358"/>
      <c r="H27" s="391">
        <v>26</v>
      </c>
      <c r="I27" s="392"/>
      <c r="J27" s="393"/>
      <c r="K27" s="359">
        <v>36</v>
      </c>
      <c r="L27" s="360"/>
      <c r="M27" s="100"/>
      <c r="N27" s="100"/>
      <c r="O27" s="100"/>
      <c r="P27" s="100"/>
      <c r="Q27" s="100"/>
      <c r="R27" s="35"/>
    </row>
    <row r="28" spans="2:18" s="3" customFormat="1" ht="36" customHeight="1">
      <c r="B28" s="371" t="s">
        <v>146</v>
      </c>
      <c r="C28" s="371"/>
      <c r="D28" s="371"/>
      <c r="E28" s="101">
        <v>92</v>
      </c>
      <c r="F28" s="356">
        <v>798</v>
      </c>
      <c r="G28" s="358"/>
      <c r="H28" s="391">
        <v>382</v>
      </c>
      <c r="I28" s="392"/>
      <c r="J28" s="393"/>
      <c r="K28" s="359">
        <v>692</v>
      </c>
      <c r="L28" s="360"/>
      <c r="M28" s="100"/>
      <c r="N28" s="100"/>
      <c r="O28" s="100"/>
      <c r="P28" s="100"/>
      <c r="Q28" s="227" t="str">
        <f>IF(F30=F26+F28+F29,"ok","chyba")</f>
        <v>ok</v>
      </c>
      <c r="R28" s="224" t="s">
        <v>147</v>
      </c>
    </row>
    <row r="29" spans="2:18" s="3" customFormat="1" ht="40.5" customHeight="1">
      <c r="B29" s="371" t="s">
        <v>148</v>
      </c>
      <c r="C29" s="371"/>
      <c r="D29" s="371"/>
      <c r="E29" s="101" t="s">
        <v>149</v>
      </c>
      <c r="F29" s="356">
        <v>497</v>
      </c>
      <c r="G29" s="358"/>
      <c r="H29" s="391">
        <v>204</v>
      </c>
      <c r="I29" s="392"/>
      <c r="J29" s="393"/>
      <c r="K29" s="359">
        <v>362</v>
      </c>
      <c r="L29" s="360"/>
      <c r="M29" s="100"/>
      <c r="N29" s="100"/>
      <c r="O29" s="100"/>
      <c r="P29" s="100"/>
      <c r="Q29" s="227" t="str">
        <f>IF(H30=H26+H28+H29,"ok","chyba")</f>
        <v>ok</v>
      </c>
      <c r="R29" s="224" t="s">
        <v>150</v>
      </c>
    </row>
    <row r="30" spans="2:18" s="3" customFormat="1" ht="40.5" customHeight="1">
      <c r="B30" s="371" t="s">
        <v>65</v>
      </c>
      <c r="C30" s="371"/>
      <c r="D30" s="371"/>
      <c r="E30" s="101">
        <v>93</v>
      </c>
      <c r="F30" s="356">
        <v>2710</v>
      </c>
      <c r="G30" s="358"/>
      <c r="H30" s="391">
        <v>1126</v>
      </c>
      <c r="I30" s="392"/>
      <c r="J30" s="393"/>
      <c r="K30" s="359">
        <v>2279</v>
      </c>
      <c r="L30" s="360"/>
      <c r="M30" s="100"/>
      <c r="N30" s="100"/>
      <c r="O30" s="100"/>
      <c r="P30" s="100"/>
      <c r="Q30" s="227" t="str">
        <f>IF(K30=K26+K28+K29,"ok","chyba")</f>
        <v>ok</v>
      </c>
      <c r="R30" s="224" t="s">
        <v>151</v>
      </c>
    </row>
    <row r="31" spans="2:18" s="3" customFormat="1" ht="33.75" customHeight="1">
      <c r="B31" s="128"/>
      <c r="C31" s="128"/>
      <c r="D31" s="128"/>
      <c r="E31" s="128"/>
      <c r="F31" s="128"/>
      <c r="G31" s="12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35"/>
    </row>
    <row r="32" spans="2:18" s="3" customFormat="1" ht="33.75" customHeight="1">
      <c r="B32" s="213" t="s">
        <v>152</v>
      </c>
      <c r="C32" s="128"/>
      <c r="D32" s="128"/>
      <c r="E32" s="128"/>
      <c r="F32" s="128"/>
      <c r="G32" s="128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35"/>
    </row>
    <row r="33" spans="2:18" s="3" customFormat="1" ht="56.25" customHeight="1">
      <c r="B33" s="382"/>
      <c r="C33" s="383"/>
      <c r="D33" s="388" t="s">
        <v>28</v>
      </c>
      <c r="E33" s="388" t="s">
        <v>153</v>
      </c>
      <c r="F33" s="364" t="s">
        <v>154</v>
      </c>
      <c r="G33" s="366"/>
      <c r="H33" s="366"/>
      <c r="I33" s="366"/>
      <c r="J33" s="366"/>
      <c r="K33" s="366"/>
      <c r="L33" s="366"/>
      <c r="M33" s="366"/>
      <c r="N33" s="367"/>
      <c r="O33" s="376" t="s">
        <v>155</v>
      </c>
      <c r="P33" s="104"/>
      <c r="Q33" s="104"/>
      <c r="R33" s="35"/>
    </row>
    <row r="34" spans="2:18" s="3" customFormat="1" ht="87" customHeight="1">
      <c r="B34" s="384"/>
      <c r="C34" s="385"/>
      <c r="D34" s="389"/>
      <c r="E34" s="389"/>
      <c r="F34" s="386" t="s">
        <v>156</v>
      </c>
      <c r="G34" s="387"/>
      <c r="H34" s="177" t="s">
        <v>157</v>
      </c>
      <c r="I34" s="364" t="s">
        <v>158</v>
      </c>
      <c r="J34" s="367"/>
      <c r="K34" s="101" t="s">
        <v>159</v>
      </c>
      <c r="L34" s="101" t="s">
        <v>160</v>
      </c>
      <c r="M34" s="101" t="s">
        <v>161</v>
      </c>
      <c r="N34" s="176" t="s">
        <v>162</v>
      </c>
      <c r="O34" s="377"/>
      <c r="P34" s="104"/>
      <c r="Q34" s="104"/>
      <c r="R34" s="35"/>
    </row>
    <row r="35" spans="2:18" s="3" customFormat="1" ht="24" customHeight="1">
      <c r="B35" s="386" t="s">
        <v>32</v>
      </c>
      <c r="C35" s="387"/>
      <c r="D35" s="182" t="s">
        <v>33</v>
      </c>
      <c r="E35" s="175">
        <v>1</v>
      </c>
      <c r="F35" s="375">
        <v>2</v>
      </c>
      <c r="G35" s="375"/>
      <c r="H35" s="178">
        <v>3</v>
      </c>
      <c r="I35" s="177">
        <v>4</v>
      </c>
      <c r="J35" s="178"/>
      <c r="K35" s="101">
        <v>5</v>
      </c>
      <c r="L35" s="178">
        <v>6</v>
      </c>
      <c r="M35" s="101">
        <v>7</v>
      </c>
      <c r="N35" s="178">
        <v>8</v>
      </c>
      <c r="O35" s="101">
        <v>9</v>
      </c>
      <c r="P35" s="104"/>
      <c r="Q35" s="104"/>
      <c r="R35" s="35"/>
    </row>
    <row r="36" spans="2:18" s="3" customFormat="1" ht="45" customHeight="1">
      <c r="B36" s="378" t="s">
        <v>163</v>
      </c>
      <c r="C36" s="379"/>
      <c r="D36" s="182">
        <v>94</v>
      </c>
      <c r="E36" s="262">
        <v>1678</v>
      </c>
      <c r="F36" s="380">
        <v>354</v>
      </c>
      <c r="G36" s="381"/>
      <c r="H36" s="263">
        <v>64</v>
      </c>
      <c r="I36" s="359">
        <v>156</v>
      </c>
      <c r="J36" s="360"/>
      <c r="K36" s="252">
        <v>34</v>
      </c>
      <c r="L36" s="65" t="s">
        <v>78</v>
      </c>
      <c r="M36" s="264">
        <v>797</v>
      </c>
      <c r="N36" s="265">
        <v>134</v>
      </c>
      <c r="O36" s="252">
        <v>5861</v>
      </c>
      <c r="P36" s="221"/>
      <c r="Q36" s="47"/>
      <c r="R36" s="24"/>
    </row>
    <row r="37" spans="2:18" s="3" customFormat="1" ht="45" customHeight="1">
      <c r="B37" s="378" t="s">
        <v>164</v>
      </c>
      <c r="C37" s="379"/>
      <c r="D37" s="182">
        <v>95</v>
      </c>
      <c r="E37" s="262">
        <v>47</v>
      </c>
      <c r="F37" s="380">
        <v>2</v>
      </c>
      <c r="G37" s="381"/>
      <c r="H37" s="263">
        <v>2</v>
      </c>
      <c r="I37" s="359">
        <v>0</v>
      </c>
      <c r="J37" s="360"/>
      <c r="K37" s="65" t="s">
        <v>78</v>
      </c>
      <c r="L37" s="252">
        <v>0</v>
      </c>
      <c r="M37" s="252">
        <v>24</v>
      </c>
      <c r="N37" s="256">
        <v>4</v>
      </c>
      <c r="O37" s="252">
        <v>83</v>
      </c>
      <c r="P37" s="221"/>
      <c r="Q37" s="47"/>
      <c r="R37" s="24"/>
    </row>
    <row r="38" spans="2:18" s="3" customFormat="1" ht="71.25" customHeight="1">
      <c r="B38" s="378" t="s">
        <v>165</v>
      </c>
      <c r="C38" s="379"/>
      <c r="D38" s="182">
        <v>96</v>
      </c>
      <c r="E38" s="262">
        <v>53</v>
      </c>
      <c r="F38" s="380">
        <v>21</v>
      </c>
      <c r="G38" s="381"/>
      <c r="H38" s="263">
        <v>0</v>
      </c>
      <c r="I38" s="359">
        <v>1</v>
      </c>
      <c r="J38" s="360"/>
      <c r="K38" s="252">
        <v>10</v>
      </c>
      <c r="L38" s="252">
        <v>2</v>
      </c>
      <c r="M38" s="266">
        <v>0</v>
      </c>
      <c r="N38" s="266">
        <v>2</v>
      </c>
      <c r="O38" s="252">
        <v>20</v>
      </c>
      <c r="P38" s="221"/>
      <c r="Q38" s="47"/>
      <c r="R38" s="24"/>
    </row>
    <row r="39" spans="2:18" s="3" customFormat="1" ht="51" customHeight="1">
      <c r="B39" s="378" t="s">
        <v>166</v>
      </c>
      <c r="C39" s="379"/>
      <c r="D39" s="182" t="s">
        <v>167</v>
      </c>
      <c r="E39" s="262">
        <v>464</v>
      </c>
      <c r="F39" s="380">
        <v>123</v>
      </c>
      <c r="G39" s="381"/>
      <c r="H39" s="263">
        <v>28</v>
      </c>
      <c r="I39" s="359">
        <v>55</v>
      </c>
      <c r="J39" s="360"/>
      <c r="K39" s="252">
        <v>15</v>
      </c>
      <c r="L39" s="252">
        <v>130</v>
      </c>
      <c r="M39" s="266">
        <v>9</v>
      </c>
      <c r="N39" s="266">
        <v>22</v>
      </c>
      <c r="O39" s="252">
        <v>298</v>
      </c>
      <c r="P39" s="221"/>
      <c r="Q39" s="47"/>
      <c r="R39" s="24"/>
    </row>
    <row r="40" spans="2:18" s="3" customFormat="1" ht="81.75" customHeight="1">
      <c r="B40" s="378" t="s">
        <v>168</v>
      </c>
      <c r="C40" s="379"/>
      <c r="D40" s="182" t="s">
        <v>169</v>
      </c>
      <c r="E40" s="262">
        <v>1190</v>
      </c>
      <c r="F40" s="380">
        <v>644</v>
      </c>
      <c r="G40" s="381"/>
      <c r="H40" s="263">
        <v>81</v>
      </c>
      <c r="I40" s="359">
        <v>55</v>
      </c>
      <c r="J40" s="360"/>
      <c r="K40" s="252">
        <v>10</v>
      </c>
      <c r="L40" s="252">
        <v>126</v>
      </c>
      <c r="M40" s="266">
        <v>6</v>
      </c>
      <c r="N40" s="266">
        <v>67</v>
      </c>
      <c r="O40" s="252">
        <v>331</v>
      </c>
      <c r="P40" s="221"/>
      <c r="Q40" s="47"/>
      <c r="R40" s="24"/>
    </row>
    <row r="41" spans="2:18" s="3" customFormat="1" ht="33.75" customHeight="1">
      <c r="B41" s="128"/>
      <c r="C41" s="128"/>
      <c r="D41" s="128"/>
      <c r="E41" s="128"/>
      <c r="F41" s="128"/>
      <c r="G41" s="128"/>
      <c r="H41" s="104"/>
      <c r="I41" s="128"/>
      <c r="J41" s="128"/>
      <c r="K41" s="128"/>
      <c r="L41" s="128"/>
      <c r="M41" s="128"/>
      <c r="N41" s="128"/>
      <c r="O41" s="128"/>
      <c r="P41" s="128"/>
      <c r="Q41" s="128"/>
      <c r="R41" s="35"/>
    </row>
    <row r="42" spans="2:18" s="3" customFormat="1" ht="39" customHeight="1">
      <c r="B42" s="102" t="s">
        <v>92</v>
      </c>
      <c r="C42" s="103"/>
      <c r="D42" s="103"/>
      <c r="E42" s="103"/>
      <c r="F42" s="103"/>
      <c r="G42" s="103"/>
      <c r="H42" s="104"/>
      <c r="I42" s="105"/>
      <c r="J42" s="106"/>
      <c r="K42" s="105"/>
      <c r="L42" s="106"/>
      <c r="M42" s="107"/>
      <c r="N42" s="104"/>
      <c r="O42" s="107"/>
      <c r="P42" s="107"/>
      <c r="Q42" s="107"/>
      <c r="R42" s="35"/>
    </row>
    <row r="43" spans="2:18" s="3" customFormat="1" ht="14.25" customHeight="1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50"/>
      <c r="P43" s="232"/>
      <c r="Q43" s="232"/>
      <c r="R43" s="35"/>
    </row>
    <row r="44" spans="2:18" s="3" customFormat="1" ht="120" customHeight="1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3"/>
      <c r="P44" s="232"/>
      <c r="Q44" s="232"/>
      <c r="R44" s="35"/>
    </row>
    <row r="45" spans="2:18" s="3" customFormat="1" ht="12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20"/>
    </row>
    <row r="46" spans="2:18" s="3" customFormat="1" ht="27" customHeight="1" hidden="1">
      <c r="B46" s="37"/>
      <c r="C46" s="37"/>
      <c r="D46" s="37"/>
      <c r="E46" s="37"/>
      <c r="F46" s="37"/>
      <c r="G46" s="37"/>
      <c r="H46" s="34"/>
      <c r="I46" s="36"/>
      <c r="J46" s="38"/>
      <c r="K46" s="36"/>
      <c r="L46" s="38"/>
      <c r="M46" s="35"/>
      <c r="N46" s="34"/>
      <c r="O46" s="35"/>
      <c r="P46" s="35"/>
      <c r="Q46" s="35"/>
      <c r="R46" s="21"/>
    </row>
    <row r="47" spans="2:18" s="3" customFormat="1" ht="12.75" customHeight="1" hidden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3" customFormat="1" ht="12.75" customHeight="1" hidden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18" s="3" customFormat="1" ht="12.75" customHeight="1" hidden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18" s="3" customFormat="1" ht="12.75" customHeight="1" hidden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18" s="3" customFormat="1" ht="12.75" customHeight="1" hidden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2:18" s="3" customFormat="1" ht="12.75" customHeight="1" hidden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2:18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</row>
    <row r="54" spans="2:18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</row>
    <row r="55" spans="2:18" ht="12.75" customHeight="1" hidden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7" ht="12.75" customHeight="1" hidden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 customHeight="1" hidden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</sheetData>
  <sheetProtection/>
  <mergeCells count="100"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  <mergeCell ref="B9:C9"/>
    <mergeCell ref="B10:C10"/>
    <mergeCell ref="B11:C11"/>
    <mergeCell ref="C14:C15"/>
    <mergeCell ref="B14:B15"/>
    <mergeCell ref="B12:C12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H24:J24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E33:E34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B33:C34"/>
    <mergeCell ref="B35:C35"/>
    <mergeCell ref="B36:C36"/>
    <mergeCell ref="B37:C37"/>
    <mergeCell ref="F35:G35"/>
    <mergeCell ref="F33:N33"/>
    <mergeCell ref="F36:G36"/>
    <mergeCell ref="F37:G37"/>
    <mergeCell ref="F34:G34"/>
    <mergeCell ref="D33:D34"/>
    <mergeCell ref="B38:C38"/>
    <mergeCell ref="B39:C39"/>
    <mergeCell ref="B40:C40"/>
    <mergeCell ref="F38:G38"/>
    <mergeCell ref="F39:G39"/>
    <mergeCell ref="F40:G40"/>
    <mergeCell ref="I38:J38"/>
    <mergeCell ref="I39:J39"/>
    <mergeCell ref="I40:J40"/>
    <mergeCell ref="O33:O34"/>
    <mergeCell ref="I34:J34"/>
    <mergeCell ref="N6:N7"/>
    <mergeCell ref="M6:M7"/>
    <mergeCell ref="I36:J36"/>
    <mergeCell ref="I37:J37"/>
    <mergeCell ref="K30:L30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G9:H9"/>
    <mergeCell ref="G10:H10"/>
    <mergeCell ref="G11:H11"/>
    <mergeCell ref="G12:H12"/>
    <mergeCell ref="I9:J9"/>
    <mergeCell ref="I10:J10"/>
    <mergeCell ref="I11:J11"/>
    <mergeCell ref="I12:J12"/>
  </mergeCells>
  <dataValidations count="58"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M36">
      <formula1>0</formula1>
      <formula2>999999</formula2>
    </dataValidation>
    <dataValidation type="whole" allowBlank="1" showErrorMessage="1" errorTitle="Pozor!" error="Je nezbytné vložit numerickou hodnotu!" sqref="M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K40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36">
      <formula1>0</formula1>
      <formula2>999999</formula2>
    </dataValidation>
    <dataValidation type="whole" allowBlank="1" showErrorMessage="1" errorTitle="Pozor!" error="Je nezbytné vložit numerickou hodnotu!" sqref="O37">
      <formula1>0</formula1>
      <formula2>999999</formula2>
    </dataValidation>
    <dataValidation type="whole" allowBlank="1" showErrorMessage="1" errorTitle="Pozor!" error="Je nezbytné vložit numerickou hodnotu!" sqref="O38">
      <formula1>0</formula1>
      <formula2>999999</formula2>
    </dataValidation>
    <dataValidation type="whole" allowBlank="1" showErrorMessage="1" errorTitle="Pozor!" error="Je nezbytné vložit numerickou hodnotu!" sqref="O39">
      <formula1>0</formula1>
      <formula2>999999</formula2>
    </dataValidation>
    <dataValidation type="whole" allowBlank="1" showErrorMessage="1" errorTitle="Pozor!" error="Je nezbytné vložit numerickou hodnotu!" sqref="O40">
      <formula1>0</formula1>
      <formula2>999999</formula2>
    </dataValidation>
    <dataValidation type="whole" allowBlank="1" showErrorMessage="1" errorTitle="Pozor!" error="Je nezbytné vložit numerickou hodnotu!" sqref="P36">
      <formula1>0</formula1>
      <formula2>999999</formula2>
    </dataValidation>
    <dataValidation type="whole" allowBlank="1" showErrorMessage="1" errorTitle="Pozor!" error="Je nezbytné vložit numerickou hodnotu!" sqref="P37">
      <formula1>0</formula1>
      <formula2>999999</formula2>
    </dataValidation>
    <dataValidation type="whole" allowBlank="1" showErrorMessage="1" errorTitle="Pozor!" error="Je nezbytné vložit numerickou hodnotu!" sqref="P38">
      <formula1>0</formula1>
      <formula2>999999</formula2>
    </dataValidation>
    <dataValidation type="whole" allowBlank="1" showErrorMessage="1" errorTitle="Pozor!" error="Je nezbytné vložit numerickou hodnotu!" sqref="P39">
      <formula1>0</formula1>
      <formula2>999999</formula2>
    </dataValidation>
    <dataValidation type="whole" allowBlank="1" showErrorMessage="1" errorTitle="Pozor!" error="Je nezbytné vložit numerickou hodnotu!" sqref="P40">
      <formula1>0</formula1>
      <formula2>999999</formula2>
    </dataValidation>
    <dataValidation type="whole" allowBlank="1" showErrorMessage="1" errorTitle="Pozor!" error="Je nezbytné vložit numerickou hodnotu!" sqref="I36">
      <formula1>0</formula1>
      <formula2>999999</formula2>
    </dataValidation>
    <dataValidation type="whole" allowBlank="1" showErrorMessage="1" errorTitle="Pozor!" error="Je nezbytné vložit numerickou hodnotu!" sqref="I37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I40">
      <formula1>0</formula1>
      <formula2>999999</formula2>
    </dataValidation>
    <dataValidation type="whole" allowBlank="1" showErrorMessage="1" errorTitle="Pozor!" error="Je nezbytné vložit numerickou hodnotu!" sqref="K26">
      <formula1>0</formula1>
      <formula2>999999</formula2>
    </dataValidation>
    <dataValidation type="whole" allowBlank="1" showErrorMessage="1" errorTitle="Pozor!" error="Je nezbytné vložit numerickou hodnotu!" sqref="K27">
      <formula1>0</formula1>
      <formula2>999999</formula2>
    </dataValidation>
    <dataValidation type="whole" allowBlank="1" showErrorMessage="1" errorTitle="Pozor!" error="Je nezbytné vložit numerickou hodnotu!" sqref="K28">
      <formula1>0</formula1>
      <formula2>999999</formula2>
    </dataValidation>
    <dataValidation type="whole" allowBlank="1" showErrorMessage="1" errorTitle="Pozor!" error="Je nezbytné vložit numerickou hodnotu!" sqref="K29">
      <formula1>0</formula1>
      <formula2>999999</formula2>
    </dataValidation>
    <dataValidation type="whole" allowBlank="1" showErrorMessage="1" errorTitle="Pozor!" error="Je nezbytné vložit numerickou hodnotu!" sqref="K30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L37">
      <formula1>0</formula1>
      <formula2>999999</formula2>
    </dataValidation>
    <dataValidation type="whole" allowBlank="1" showErrorMessage="1" errorTitle="Pozor!" error="Je nezbytné vložit numerickou hodnotu!" sqref="L38">
      <formula1>0</formula1>
      <formula2>999999</formula2>
    </dataValidation>
    <dataValidation type="whole" allowBlank="1" showErrorMessage="1" errorTitle="Pozor!" error="Je nezbytné vložit numerickou hodnotu!" sqref="L39">
      <formula1>0</formula1>
      <formula2>999999</formula2>
    </dataValidation>
    <dataValidation type="whole" allowBlank="1" showErrorMessage="1" errorTitle="Pozor!" error="Je nezbytné vložit numerickou hodnotu!" sqref="L40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Vkládejte pouze číselné hodnoty!" sqref="E38">
      <formula1>0</formula1>
      <formula2>9999999</formula2>
    </dataValidation>
    <dataValidation type="whole" allowBlank="1" showErrorMessage="1" errorTitle="Pozor!" error="Vkládejte pouze číselné hodnoty!" sqref="E39">
      <formula1>0</formula1>
      <formula2>9999999</formula2>
    </dataValidation>
    <dataValidation type="whole" allowBlank="1" showErrorMessage="1" errorTitle="Pozor!" error="Vkládejte pouze číselné hodnoty!" sqref="E40">
      <formula1>0</formula1>
      <formula2>9999999</formula2>
    </dataValidation>
    <dataValidation type="whole" allowBlank="1" showErrorMessage="1" errorTitle="Pozor!" error="Vkládejte pouze číselné hodnoty!" sqref="D36">
      <formula1>0</formula1>
      <formula2>9999999</formula2>
    </dataValidation>
    <dataValidation type="whole" allowBlank="1" showErrorMessage="1" errorTitle="Pozor!" error="Vkládejte pouze číselné hodnoty!" sqref="D37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10" sqref="J10"/>
    </sheetView>
  </sheetViews>
  <sheetFormatPr defaultColWidth="9.00390625" defaultRowHeight="12.75" customHeight="1"/>
  <cols>
    <col min="1" max="1" width="17.875" style="3" customWidth="1"/>
    <col min="2" max="2" width="21.00390625" style="3" customWidth="1"/>
    <col min="3" max="3" width="10.75390625" style="3" customWidth="1"/>
    <col min="4" max="4" width="9.125" style="8" customWidth="1"/>
    <col min="5" max="5" width="9.375" style="8" customWidth="1"/>
    <col min="6" max="7" width="9.875" style="8" customWidth="1"/>
    <col min="8" max="8" width="11.875" style="8" customWidth="1"/>
    <col min="9" max="9" width="3.25390625" style="8" customWidth="1"/>
    <col min="10" max="10" width="7.125" style="3" customWidth="1"/>
    <col min="11" max="11" width="25.625" style="3" customWidth="1"/>
    <col min="12" max="13" width="0" style="3" hidden="1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0"/>
      <c r="I1" s="6"/>
      <c r="J1" s="5"/>
      <c r="K1" s="207" t="s">
        <v>170</v>
      </c>
    </row>
    <row r="2" spans="1:11" ht="12.75" customHeight="1">
      <c r="A2" s="12" t="s">
        <v>171</v>
      </c>
      <c r="B2" s="12"/>
      <c r="C2" s="5"/>
      <c r="D2" s="6"/>
      <c r="E2" s="6"/>
      <c r="F2" s="6"/>
      <c r="G2" s="6"/>
      <c r="H2" s="6"/>
      <c r="I2" s="6"/>
      <c r="J2" s="5"/>
      <c r="K2" s="9"/>
    </row>
    <row r="3" spans="1:11" ht="48" customHeight="1">
      <c r="A3" s="432"/>
      <c r="B3" s="445"/>
      <c r="C3" s="2" t="s">
        <v>172</v>
      </c>
      <c r="D3" s="2" t="s">
        <v>173</v>
      </c>
      <c r="E3" s="2" t="s">
        <v>174</v>
      </c>
      <c r="F3" s="2" t="s">
        <v>175</v>
      </c>
      <c r="G3" s="2" t="s">
        <v>176</v>
      </c>
      <c r="H3" s="2" t="s">
        <v>65</v>
      </c>
      <c r="I3" s="6"/>
      <c r="J3" s="5"/>
      <c r="K3" s="9"/>
    </row>
    <row r="4" spans="1:11" ht="14.25" customHeight="1">
      <c r="A4" s="432" t="s">
        <v>32</v>
      </c>
      <c r="B4" s="445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6"/>
      <c r="J4" s="2"/>
      <c r="K4" s="249" t="s">
        <v>34</v>
      </c>
    </row>
    <row r="5" spans="1:11" ht="27" customHeight="1">
      <c r="A5" s="429" t="s">
        <v>177</v>
      </c>
      <c r="B5" s="430"/>
      <c r="C5" s="4">
        <v>97</v>
      </c>
      <c r="D5" s="624">
        <v>27</v>
      </c>
      <c r="E5" s="624">
        <v>2126</v>
      </c>
      <c r="F5" s="625">
        <v>1</v>
      </c>
      <c r="G5" s="625">
        <v>642</v>
      </c>
      <c r="H5" s="625">
        <v>2796</v>
      </c>
      <c r="I5" s="26"/>
      <c r="J5" s="155" t="str">
        <f>IF(H5=D5+E5+F5+G5,"ok","chyba")</f>
        <v>ok</v>
      </c>
      <c r="K5" s="224" t="s">
        <v>178</v>
      </c>
    </row>
    <row r="6" spans="1:11" ht="28.5" customHeight="1">
      <c r="A6" s="429" t="s">
        <v>179</v>
      </c>
      <c r="B6" s="430"/>
      <c r="C6" s="4">
        <v>98</v>
      </c>
      <c r="D6" s="624">
        <v>39</v>
      </c>
      <c r="E6" s="624">
        <v>367</v>
      </c>
      <c r="F6" s="625">
        <v>13</v>
      </c>
      <c r="G6" s="625">
        <v>626</v>
      </c>
      <c r="H6" s="625">
        <v>1045</v>
      </c>
      <c r="I6" s="26"/>
      <c r="J6" s="155" t="str">
        <f>IF(H6=D6+E6+F6+G6,"ok","chyba")</f>
        <v>ok</v>
      </c>
      <c r="K6" s="224" t="s">
        <v>180</v>
      </c>
    </row>
    <row r="7" spans="1:11" ht="28.5" customHeight="1">
      <c r="A7" s="429" t="s">
        <v>181</v>
      </c>
      <c r="B7" s="430"/>
      <c r="C7" s="4">
        <v>99</v>
      </c>
      <c r="D7" s="624">
        <v>66</v>
      </c>
      <c r="E7" s="624">
        <v>2493</v>
      </c>
      <c r="F7" s="625">
        <v>14</v>
      </c>
      <c r="G7" s="625">
        <v>1268</v>
      </c>
      <c r="H7" s="626">
        <v>3841</v>
      </c>
      <c r="I7" s="26"/>
      <c r="J7" s="155" t="str">
        <f>IF(H7=D7+E7+F7+G7,"ok","chyba")</f>
        <v>ok</v>
      </c>
      <c r="K7" s="224" t="s">
        <v>182</v>
      </c>
    </row>
    <row r="8" spans="1:11" ht="29.25" customHeight="1">
      <c r="A8" s="446" t="s">
        <v>183</v>
      </c>
      <c r="B8" s="446"/>
      <c r="C8" s="446"/>
      <c r="D8" s="446"/>
      <c r="E8" s="446"/>
      <c r="F8" s="446"/>
      <c r="G8" s="446"/>
      <c r="H8" s="446"/>
      <c r="I8" s="26"/>
      <c r="J8" s="34"/>
      <c r="K8" s="26"/>
    </row>
    <row r="9" spans="1:11" ht="12.75" customHeight="1">
      <c r="A9" s="438"/>
      <c r="B9" s="439"/>
      <c r="C9" s="442" t="s">
        <v>172</v>
      </c>
      <c r="D9" s="432" t="s">
        <v>184</v>
      </c>
      <c r="E9" s="444"/>
      <c r="F9" s="444"/>
      <c r="G9" s="444"/>
      <c r="H9" s="445"/>
      <c r="I9" s="26"/>
      <c r="J9" s="34"/>
      <c r="K9" s="26"/>
    </row>
    <row r="10" spans="1:11" ht="36" customHeight="1">
      <c r="A10" s="440"/>
      <c r="B10" s="441"/>
      <c r="C10" s="443"/>
      <c r="D10" s="2" t="s">
        <v>185</v>
      </c>
      <c r="E10" s="2" t="s">
        <v>186</v>
      </c>
      <c r="F10" s="2" t="s">
        <v>187</v>
      </c>
      <c r="G10" s="2" t="s">
        <v>188</v>
      </c>
      <c r="H10" s="2" t="s">
        <v>189</v>
      </c>
      <c r="I10" s="26"/>
      <c r="J10" s="155" t="str">
        <f>IF(D14=D12+D13,"ok","chyba")</f>
        <v>ok</v>
      </c>
      <c r="K10" s="250" t="s">
        <v>190</v>
      </c>
    </row>
    <row r="11" spans="1:11" ht="33" customHeight="1">
      <c r="A11" s="432" t="s">
        <v>32</v>
      </c>
      <c r="B11" s="445"/>
      <c r="C11" s="4" t="s">
        <v>33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6"/>
      <c r="J11" s="155" t="str">
        <f>IF(E14=E12+E13,"ok","chyba")</f>
        <v>ok</v>
      </c>
      <c r="K11" s="250" t="s">
        <v>191</v>
      </c>
    </row>
    <row r="12" spans="1:11" ht="31.5" customHeight="1">
      <c r="A12" s="429" t="s">
        <v>177</v>
      </c>
      <c r="B12" s="430"/>
      <c r="C12" s="4" t="s">
        <v>192</v>
      </c>
      <c r="D12" s="624">
        <v>144</v>
      </c>
      <c r="E12" s="624">
        <v>39</v>
      </c>
      <c r="F12" s="625">
        <v>1149</v>
      </c>
      <c r="G12" s="625">
        <v>703</v>
      </c>
      <c r="H12" s="625">
        <v>730</v>
      </c>
      <c r="I12" s="26"/>
      <c r="J12" s="155" t="str">
        <f>IF(F14=F12+F13,"ok","chyba")</f>
        <v>ok</v>
      </c>
      <c r="K12" s="250" t="s">
        <v>193</v>
      </c>
    </row>
    <row r="13" spans="1:11" ht="29.25" customHeight="1">
      <c r="A13" s="429" t="s">
        <v>179</v>
      </c>
      <c r="B13" s="430"/>
      <c r="C13" s="4" t="s">
        <v>194</v>
      </c>
      <c r="D13" s="624">
        <v>14</v>
      </c>
      <c r="E13" s="624">
        <v>3</v>
      </c>
      <c r="F13" s="625">
        <v>516</v>
      </c>
      <c r="G13" s="625">
        <v>234</v>
      </c>
      <c r="H13" s="625">
        <v>280</v>
      </c>
      <c r="I13" s="26"/>
      <c r="J13" s="155" t="str">
        <f>IF(G14=G12+G13,"ok","chyba")</f>
        <v>ok</v>
      </c>
      <c r="K13" s="250" t="s">
        <v>195</v>
      </c>
    </row>
    <row r="14" spans="1:11" ht="31.5" customHeight="1">
      <c r="A14" s="429" t="s">
        <v>181</v>
      </c>
      <c r="B14" s="430"/>
      <c r="C14" s="4" t="s">
        <v>196</v>
      </c>
      <c r="D14" s="624">
        <v>158</v>
      </c>
      <c r="E14" s="624">
        <v>42</v>
      </c>
      <c r="F14" s="625">
        <v>1665</v>
      </c>
      <c r="G14" s="625">
        <v>937</v>
      </c>
      <c r="H14" s="626">
        <v>1010</v>
      </c>
      <c r="I14" s="26"/>
      <c r="J14" s="155" t="str">
        <f>IF(H14=H12+H13,"ok","chyba")</f>
        <v>ok</v>
      </c>
      <c r="K14" s="250" t="str">
        <f>CONCATENATE("Sloupec ",5,": řádky 99a a 99b se musí rovnat řádku 99c")</f>
        <v>Sloupec 5: řádky 99a a 99b se musí rovnat řádku 99c</v>
      </c>
    </row>
    <row r="15" spans="1:11" ht="12.75" customHeight="1">
      <c r="A15" s="24"/>
      <c r="B15" s="24"/>
      <c r="C15" s="6"/>
      <c r="D15" s="6"/>
      <c r="E15" s="6"/>
      <c r="F15" s="246"/>
      <c r="G15" s="246"/>
      <c r="H15" s="10"/>
      <c r="I15" s="26"/>
      <c r="J15" s="10"/>
      <c r="K15" s="26"/>
    </row>
    <row r="16" spans="1:11" ht="6.75" customHeight="1">
      <c r="A16" s="24"/>
      <c r="B16" s="24"/>
      <c r="C16" s="6"/>
      <c r="D16" s="6"/>
      <c r="E16" s="6"/>
      <c r="F16" s="246"/>
      <c r="G16" s="246"/>
      <c r="H16" s="10"/>
      <c r="I16" s="26"/>
      <c r="J16" s="10"/>
      <c r="K16" s="26"/>
    </row>
    <row r="17" spans="1:11" ht="24.75" customHeight="1">
      <c r="A17" s="12" t="s">
        <v>197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07"/>
      <c r="B18" s="431"/>
      <c r="C18" s="431"/>
      <c r="D18" s="431"/>
      <c r="E18" s="431"/>
      <c r="F18" s="431"/>
      <c r="G18" s="2" t="s">
        <v>172</v>
      </c>
      <c r="H18" s="2" t="s">
        <v>198</v>
      </c>
      <c r="I18" s="25"/>
      <c r="J18" s="25"/>
      <c r="K18" s="25"/>
    </row>
    <row r="19" spans="1:11" ht="12.75" customHeight="1">
      <c r="A19" s="432" t="s">
        <v>32</v>
      </c>
      <c r="B19" s="433"/>
      <c r="C19" s="433"/>
      <c r="D19" s="433"/>
      <c r="E19" s="433"/>
      <c r="F19" s="434"/>
      <c r="G19" s="4" t="s">
        <v>33</v>
      </c>
      <c r="H19" s="4">
        <v>1</v>
      </c>
      <c r="I19" s="6"/>
      <c r="J19" s="6"/>
      <c r="K19" s="6"/>
    </row>
    <row r="20" spans="1:11" ht="12.75" customHeight="1">
      <c r="A20" s="435" t="s">
        <v>199</v>
      </c>
      <c r="B20" s="408" t="s">
        <v>200</v>
      </c>
      <c r="C20" s="415"/>
      <c r="D20" s="415"/>
      <c r="E20" s="415"/>
      <c r="F20" s="415"/>
      <c r="G20" s="4">
        <v>102</v>
      </c>
      <c r="H20" s="267">
        <v>99</v>
      </c>
      <c r="I20" s="26"/>
      <c r="J20" s="119"/>
      <c r="K20" s="26"/>
    </row>
    <row r="21" spans="1:11" ht="12.75" customHeight="1">
      <c r="A21" s="436"/>
      <c r="B21" s="408" t="s">
        <v>201</v>
      </c>
      <c r="C21" s="415"/>
      <c r="D21" s="415"/>
      <c r="E21" s="415"/>
      <c r="F21" s="415"/>
      <c r="G21" s="4">
        <v>103</v>
      </c>
      <c r="H21" s="267">
        <v>257</v>
      </c>
      <c r="I21" s="26"/>
      <c r="J21" s="119"/>
      <c r="K21" s="26"/>
    </row>
    <row r="22" spans="1:11" ht="12.75" customHeight="1">
      <c r="A22" s="436"/>
      <c r="B22" s="408" t="s">
        <v>202</v>
      </c>
      <c r="C22" s="415"/>
      <c r="D22" s="415"/>
      <c r="E22" s="415"/>
      <c r="F22" s="415"/>
      <c r="G22" s="4" t="s">
        <v>203</v>
      </c>
      <c r="H22" s="267">
        <v>41</v>
      </c>
      <c r="I22" s="26"/>
      <c r="J22" s="119"/>
      <c r="K22" s="26"/>
    </row>
    <row r="23" spans="1:11" ht="12.75" customHeight="1">
      <c r="A23" s="436"/>
      <c r="B23" s="429" t="s">
        <v>204</v>
      </c>
      <c r="C23" s="437"/>
      <c r="D23" s="437"/>
      <c r="E23" s="437"/>
      <c r="F23" s="430"/>
      <c r="G23" s="4" t="s">
        <v>205</v>
      </c>
      <c r="H23" s="267">
        <v>104</v>
      </c>
      <c r="I23" s="26"/>
      <c r="J23" s="119"/>
      <c r="K23" s="26"/>
    </row>
    <row r="24" spans="1:11" ht="24" customHeight="1">
      <c r="A24" s="436"/>
      <c r="B24" s="408" t="s">
        <v>206</v>
      </c>
      <c r="C24" s="415"/>
      <c r="D24" s="415"/>
      <c r="E24" s="415"/>
      <c r="F24" s="415"/>
      <c r="G24" s="4">
        <v>104</v>
      </c>
      <c r="H24" s="267">
        <v>1011</v>
      </c>
      <c r="I24" s="26"/>
      <c r="J24" s="119"/>
      <c r="K24" s="26"/>
    </row>
    <row r="25" spans="1:11" ht="12.75" customHeight="1">
      <c r="A25" s="436"/>
      <c r="B25" s="408" t="s">
        <v>207</v>
      </c>
      <c r="C25" s="415"/>
      <c r="D25" s="415"/>
      <c r="E25" s="415"/>
      <c r="F25" s="415"/>
      <c r="G25" s="4">
        <v>105</v>
      </c>
      <c r="H25" s="267">
        <v>114</v>
      </c>
      <c r="I25" s="26"/>
      <c r="J25" s="119"/>
      <c r="K25" s="26"/>
    </row>
    <row r="26" spans="1:11" ht="12.75" customHeight="1">
      <c r="A26" s="436"/>
      <c r="B26" s="408" t="s">
        <v>160</v>
      </c>
      <c r="C26" s="415"/>
      <c r="D26" s="415"/>
      <c r="E26" s="415"/>
      <c r="F26" s="415"/>
      <c r="G26" s="4">
        <v>106</v>
      </c>
      <c r="H26" s="267">
        <v>909</v>
      </c>
      <c r="I26" s="26"/>
      <c r="J26" s="119"/>
      <c r="K26" s="26"/>
    </row>
    <row r="27" spans="1:11" ht="12.75" customHeight="1">
      <c r="A27" s="436"/>
      <c r="B27" s="408" t="s">
        <v>208</v>
      </c>
      <c r="C27" s="415"/>
      <c r="D27" s="415"/>
      <c r="E27" s="415"/>
      <c r="F27" s="415"/>
      <c r="G27" s="4" t="s">
        <v>209</v>
      </c>
      <c r="H27" s="267">
        <v>168</v>
      </c>
      <c r="I27" s="26"/>
      <c r="J27" s="119"/>
      <c r="K27" s="26"/>
    </row>
    <row r="28" spans="1:11" ht="12.75" customHeight="1">
      <c r="A28" s="436"/>
      <c r="B28" s="408" t="s">
        <v>210</v>
      </c>
      <c r="C28" s="415"/>
      <c r="D28" s="415"/>
      <c r="E28" s="415"/>
      <c r="F28" s="415"/>
      <c r="G28" s="4" t="s">
        <v>211</v>
      </c>
      <c r="H28" s="267">
        <v>168</v>
      </c>
      <c r="I28" s="26"/>
      <c r="J28" s="119"/>
      <c r="K28" s="26"/>
    </row>
    <row r="29" spans="1:11" ht="22.5" customHeight="1">
      <c r="A29" s="436"/>
      <c r="B29" s="409" t="s">
        <v>212</v>
      </c>
      <c r="C29" s="425"/>
      <c r="D29" s="425"/>
      <c r="E29" s="425"/>
      <c r="F29" s="426"/>
      <c r="G29" s="4" t="s">
        <v>213</v>
      </c>
      <c r="H29" s="267">
        <v>2061</v>
      </c>
      <c r="I29" s="26"/>
      <c r="J29" s="155" t="str">
        <f>IF(H29&gt;=H31+H30,"ok","chyba")</f>
        <v>ok</v>
      </c>
      <c r="K29" s="250" t="s">
        <v>214</v>
      </c>
    </row>
    <row r="30" spans="1:11" ht="14.25" customHeight="1">
      <c r="A30" s="436"/>
      <c r="B30" s="416" t="s">
        <v>66</v>
      </c>
      <c r="C30" s="409" t="s">
        <v>215</v>
      </c>
      <c r="D30" s="428"/>
      <c r="E30" s="428"/>
      <c r="F30" s="419"/>
      <c r="G30" s="4" t="s">
        <v>216</v>
      </c>
      <c r="H30" s="267">
        <v>1945</v>
      </c>
      <c r="I30" s="26"/>
      <c r="J30" s="119"/>
      <c r="K30" s="26"/>
    </row>
    <row r="31" spans="1:11" ht="14.25" customHeight="1">
      <c r="A31" s="436"/>
      <c r="B31" s="427"/>
      <c r="C31" s="409" t="s">
        <v>217</v>
      </c>
      <c r="D31" s="428"/>
      <c r="E31" s="428"/>
      <c r="F31" s="419"/>
      <c r="G31" s="4" t="s">
        <v>218</v>
      </c>
      <c r="H31" s="267">
        <v>103</v>
      </c>
      <c r="I31" s="26"/>
      <c r="J31" s="119"/>
      <c r="K31" s="26"/>
    </row>
    <row r="32" spans="1:11" ht="16.5" customHeight="1">
      <c r="A32" s="436"/>
      <c r="B32" s="408" t="s">
        <v>219</v>
      </c>
      <c r="C32" s="415"/>
      <c r="D32" s="415"/>
      <c r="E32" s="415"/>
      <c r="F32" s="415"/>
      <c r="G32" s="4" t="s">
        <v>220</v>
      </c>
      <c r="H32" s="267">
        <v>283</v>
      </c>
      <c r="I32" s="26"/>
      <c r="J32" s="119"/>
      <c r="K32" s="26"/>
    </row>
    <row r="33" spans="1:11" ht="16.5" customHeight="1">
      <c r="A33" s="436"/>
      <c r="B33" s="408" t="s">
        <v>221</v>
      </c>
      <c r="C33" s="415"/>
      <c r="D33" s="415"/>
      <c r="E33" s="415"/>
      <c r="F33" s="415"/>
      <c r="G33" s="4" t="s">
        <v>222</v>
      </c>
      <c r="H33" s="267">
        <v>329</v>
      </c>
      <c r="I33" s="26"/>
      <c r="J33" s="119"/>
      <c r="K33" s="26"/>
    </row>
    <row r="34" spans="1:11" ht="12.75" customHeight="1">
      <c r="A34" s="436"/>
      <c r="B34" s="408" t="s">
        <v>223</v>
      </c>
      <c r="C34" s="415"/>
      <c r="D34" s="415"/>
      <c r="E34" s="415"/>
      <c r="F34" s="415"/>
      <c r="G34" s="4" t="s">
        <v>224</v>
      </c>
      <c r="H34" s="267">
        <v>598</v>
      </c>
      <c r="I34" s="26"/>
      <c r="J34" s="119"/>
      <c r="K34" s="26"/>
    </row>
    <row r="35" spans="1:11" ht="12.75" customHeight="1">
      <c r="A35" s="436"/>
      <c r="B35" s="408" t="s">
        <v>225</v>
      </c>
      <c r="C35" s="415"/>
      <c r="D35" s="415"/>
      <c r="E35" s="415"/>
      <c r="F35" s="415"/>
      <c r="G35" s="4" t="s">
        <v>226</v>
      </c>
      <c r="H35" s="267">
        <v>305</v>
      </c>
      <c r="I35" s="26"/>
      <c r="J35" s="119"/>
      <c r="K35" s="26"/>
    </row>
    <row r="36" spans="1:11" ht="12.75" customHeight="1">
      <c r="A36" s="436"/>
      <c r="B36" s="408" t="s">
        <v>227</v>
      </c>
      <c r="C36" s="415"/>
      <c r="D36" s="415"/>
      <c r="E36" s="415"/>
      <c r="F36" s="415"/>
      <c r="G36" s="4" t="s">
        <v>228</v>
      </c>
      <c r="H36" s="267">
        <v>254</v>
      </c>
      <c r="I36" s="26"/>
      <c r="J36" s="119"/>
      <c r="K36" s="26"/>
    </row>
    <row r="37" spans="1:11" ht="12.75" customHeight="1">
      <c r="A37" s="436"/>
      <c r="B37" s="409" t="s">
        <v>229</v>
      </c>
      <c r="C37" s="425"/>
      <c r="D37" s="425"/>
      <c r="E37" s="425"/>
      <c r="F37" s="426"/>
      <c r="G37" s="4" t="s">
        <v>230</v>
      </c>
      <c r="H37" s="267">
        <v>19</v>
      </c>
      <c r="I37" s="26"/>
      <c r="J37" s="119"/>
      <c r="K37" s="26"/>
    </row>
    <row r="38" spans="1:11" ht="12.75" customHeight="1">
      <c r="A38" s="436"/>
      <c r="B38" s="408" t="s">
        <v>231</v>
      </c>
      <c r="C38" s="415"/>
      <c r="D38" s="415"/>
      <c r="E38" s="415"/>
      <c r="F38" s="415"/>
      <c r="G38" s="4" t="s">
        <v>232</v>
      </c>
      <c r="H38" s="267">
        <v>26</v>
      </c>
      <c r="I38" s="26"/>
      <c r="J38" s="119"/>
      <c r="K38" s="26"/>
    </row>
    <row r="39" spans="1:11" ht="12.75" customHeight="1">
      <c r="A39" s="416" t="s">
        <v>233</v>
      </c>
      <c r="B39" s="419" t="s">
        <v>234</v>
      </c>
      <c r="C39" s="415"/>
      <c r="D39" s="415"/>
      <c r="E39" s="415"/>
      <c r="F39" s="415"/>
      <c r="G39" s="4">
        <v>107</v>
      </c>
      <c r="H39" s="267">
        <v>409</v>
      </c>
      <c r="I39" s="26"/>
      <c r="J39" s="119"/>
      <c r="K39" s="26"/>
    </row>
    <row r="40" spans="1:11" ht="12.75" customHeight="1">
      <c r="A40" s="417"/>
      <c r="B40" s="420" t="s">
        <v>235</v>
      </c>
      <c r="C40" s="421"/>
      <c r="D40" s="421"/>
      <c r="E40" s="421"/>
      <c r="F40" s="422"/>
      <c r="G40" s="4" t="s">
        <v>236</v>
      </c>
      <c r="H40" s="267">
        <v>366</v>
      </c>
      <c r="I40" s="26"/>
      <c r="J40" s="119"/>
      <c r="K40" s="26"/>
    </row>
    <row r="41" spans="1:11" ht="12.75" customHeight="1">
      <c r="A41" s="418"/>
      <c r="B41" s="419" t="s">
        <v>237</v>
      </c>
      <c r="C41" s="415"/>
      <c r="D41" s="415"/>
      <c r="E41" s="415"/>
      <c r="F41" s="415"/>
      <c r="G41" s="4">
        <v>108</v>
      </c>
      <c r="H41" s="267">
        <v>706</v>
      </c>
      <c r="I41" s="26"/>
      <c r="J41" s="119"/>
      <c r="K41" s="26"/>
    </row>
    <row r="42" spans="1:11" ht="12.75" customHeight="1">
      <c r="A42" s="418"/>
      <c r="B42" s="423" t="s">
        <v>238</v>
      </c>
      <c r="C42" s="424"/>
      <c r="D42" s="424"/>
      <c r="E42" s="424"/>
      <c r="F42" s="424"/>
      <c r="G42" s="4" t="s">
        <v>239</v>
      </c>
      <c r="H42" s="267">
        <v>66</v>
      </c>
      <c r="I42" s="26"/>
      <c r="J42" s="119"/>
      <c r="K42" s="26"/>
    </row>
    <row r="43" spans="1:11" ht="24.75" customHeight="1">
      <c r="A43" s="418"/>
      <c r="B43" s="409" t="s">
        <v>240</v>
      </c>
      <c r="C43" s="425"/>
      <c r="D43" s="425"/>
      <c r="E43" s="425"/>
      <c r="F43" s="426"/>
      <c r="G43" s="4" t="s">
        <v>241</v>
      </c>
      <c r="H43" s="267">
        <v>735</v>
      </c>
      <c r="I43" s="26"/>
      <c r="J43" s="155" t="str">
        <f>IF(H44&gt;=H45,"ok","chyba")</f>
        <v>ok</v>
      </c>
      <c r="K43" s="224" t="s">
        <v>242</v>
      </c>
    </row>
    <row r="44" spans="1:11" ht="15.75" customHeight="1">
      <c r="A44" s="407" t="s">
        <v>243</v>
      </c>
      <c r="B44" s="407"/>
      <c r="C44" s="407"/>
      <c r="D44" s="407"/>
      <c r="E44" s="407"/>
      <c r="F44" s="407"/>
      <c r="G44" s="4">
        <v>109</v>
      </c>
      <c r="H44" s="267">
        <v>95229</v>
      </c>
      <c r="I44" s="26"/>
      <c r="J44" s="119"/>
      <c r="K44" s="26"/>
    </row>
    <row r="45" spans="1:11" ht="17.25" customHeight="1">
      <c r="A45" s="407" t="s">
        <v>244</v>
      </c>
      <c r="B45" s="407"/>
      <c r="C45" s="407"/>
      <c r="D45" s="407"/>
      <c r="E45" s="407"/>
      <c r="F45" s="407"/>
      <c r="G45" s="4" t="s">
        <v>245</v>
      </c>
      <c r="H45" s="267">
        <v>1526</v>
      </c>
      <c r="I45" s="26"/>
      <c r="J45" s="119"/>
      <c r="K45" s="26"/>
    </row>
    <row r="46" spans="1:11" ht="15.75" customHeight="1">
      <c r="A46" s="407" t="s">
        <v>246</v>
      </c>
      <c r="B46" s="407"/>
      <c r="C46" s="407"/>
      <c r="D46" s="407"/>
      <c r="E46" s="407"/>
      <c r="F46" s="407"/>
      <c r="G46" s="4" t="s">
        <v>247</v>
      </c>
      <c r="H46" s="267">
        <v>871</v>
      </c>
      <c r="I46" s="26"/>
      <c r="J46" s="119"/>
      <c r="K46" s="26"/>
    </row>
    <row r="47" spans="1:11" ht="14.25" customHeight="1">
      <c r="A47" s="408" t="s">
        <v>248</v>
      </c>
      <c r="B47" s="408"/>
      <c r="C47" s="408"/>
      <c r="D47" s="408"/>
      <c r="E47" s="408"/>
      <c r="F47" s="408"/>
      <c r="G47" s="4" t="s">
        <v>249</v>
      </c>
      <c r="H47" s="267">
        <v>580</v>
      </c>
      <c r="I47" s="26"/>
      <c r="J47" s="119"/>
      <c r="K47" s="26"/>
    </row>
    <row r="48" spans="1:11" ht="21.75" customHeight="1">
      <c r="A48" s="409" t="s">
        <v>250</v>
      </c>
      <c r="B48" s="410"/>
      <c r="C48" s="410"/>
      <c r="D48" s="410"/>
      <c r="E48" s="410"/>
      <c r="F48" s="411"/>
      <c r="G48" s="4">
        <v>110</v>
      </c>
      <c r="H48" s="267">
        <v>2452</v>
      </c>
      <c r="I48" s="26"/>
      <c r="J48" s="155" t="str">
        <f>IF(H48&gt;=H49,"ok","chyba")</f>
        <v>ok</v>
      </c>
      <c r="K48" s="224" t="s">
        <v>251</v>
      </c>
    </row>
    <row r="49" spans="1:11" ht="14.25" customHeight="1">
      <c r="A49" s="117" t="s">
        <v>252</v>
      </c>
      <c r="B49" s="247"/>
      <c r="C49" s="247"/>
      <c r="D49" s="247"/>
      <c r="E49" s="247"/>
      <c r="F49" s="248"/>
      <c r="G49" s="4" t="s">
        <v>253</v>
      </c>
      <c r="H49" s="267">
        <v>746</v>
      </c>
      <c r="I49" s="26"/>
      <c r="J49" s="5"/>
      <c r="K49" s="9"/>
    </row>
    <row r="50" spans="1:11" ht="14.25" customHeight="1">
      <c r="A50" s="412" t="s">
        <v>254</v>
      </c>
      <c r="B50" s="413"/>
      <c r="C50" s="413"/>
      <c r="D50" s="413"/>
      <c r="E50" s="413"/>
      <c r="F50" s="414"/>
      <c r="G50" s="4">
        <v>111</v>
      </c>
      <c r="H50" s="267">
        <v>17</v>
      </c>
      <c r="I50" s="26"/>
      <c r="J50" s="5"/>
      <c r="K50" s="9"/>
    </row>
    <row r="51" spans="1:11" ht="49.5" customHeight="1">
      <c r="A51" s="43" t="s">
        <v>92</v>
      </c>
      <c r="B51" s="5"/>
      <c r="C51" s="5"/>
      <c r="D51" s="6"/>
      <c r="E51" s="6"/>
      <c r="F51" s="6"/>
      <c r="G51" s="6"/>
      <c r="H51" s="6"/>
      <c r="I51" s="10"/>
      <c r="J51" s="9"/>
      <c r="K51" s="9"/>
    </row>
    <row r="52" spans="1:11" ht="12.75" customHeight="1">
      <c r="A52" s="401"/>
      <c r="B52" s="402"/>
      <c r="C52" s="402"/>
      <c r="D52" s="402"/>
      <c r="E52" s="402"/>
      <c r="F52" s="402"/>
      <c r="G52" s="402"/>
      <c r="H52" s="403"/>
      <c r="I52" s="10"/>
      <c r="J52" s="9"/>
      <c r="K52" s="9"/>
    </row>
    <row r="53" spans="1:11" ht="73.5" customHeight="1">
      <c r="A53" s="404"/>
      <c r="B53" s="405"/>
      <c r="C53" s="405"/>
      <c r="D53" s="405"/>
      <c r="E53" s="405"/>
      <c r="F53" s="405"/>
      <c r="G53" s="405"/>
      <c r="H53" s="406"/>
      <c r="I53" s="10"/>
      <c r="J53" s="9"/>
      <c r="K53" s="9"/>
    </row>
  </sheetData>
  <sheetProtection/>
  <mergeCells count="49">
    <mergeCell ref="A3:B3"/>
    <mergeCell ref="A4:B4"/>
    <mergeCell ref="A5:B5"/>
    <mergeCell ref="A6:B6"/>
    <mergeCell ref="A7:B7"/>
    <mergeCell ref="A8:H8"/>
    <mergeCell ref="A9:B10"/>
    <mergeCell ref="C9:C10"/>
    <mergeCell ref="D9:H9"/>
    <mergeCell ref="A11:B11"/>
    <mergeCell ref="A12:B12"/>
    <mergeCell ref="A13:B13"/>
    <mergeCell ref="A14:B14"/>
    <mergeCell ref="A18:F18"/>
    <mergeCell ref="A19:F19"/>
    <mergeCell ref="A20:A38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B31"/>
    <mergeCell ref="C30:F30"/>
    <mergeCell ref="C31:F31"/>
    <mergeCell ref="B32:F32"/>
    <mergeCell ref="B33:F33"/>
    <mergeCell ref="B34:F34"/>
    <mergeCell ref="B35:F35"/>
    <mergeCell ref="B36:F36"/>
    <mergeCell ref="B37:F37"/>
    <mergeCell ref="B38:F38"/>
    <mergeCell ref="A39:A43"/>
    <mergeCell ref="B39:F39"/>
    <mergeCell ref="B40:F40"/>
    <mergeCell ref="B41:F41"/>
    <mergeCell ref="B42:F42"/>
    <mergeCell ref="B43:F43"/>
    <mergeCell ref="A52:H53"/>
    <mergeCell ref="A44:F44"/>
    <mergeCell ref="A45:F45"/>
    <mergeCell ref="A46:F46"/>
    <mergeCell ref="A47:F47"/>
    <mergeCell ref="A48:F48"/>
    <mergeCell ref="A50:F50"/>
  </mergeCells>
  <dataValidations count="86"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H12">
      <formula1>0</formula1>
      <formula2>9999999</formula2>
    </dataValidation>
    <dataValidation type="whole" allowBlank="1" showErrorMessage="1" errorTitle="Pozor!" error="Vložte numerickou hodnotu!" sqref="H13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H20">
      <formula1>0</formula1>
      <formula2>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J20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J44">
      <formula1>0</formula1>
      <formula2>99999</formula2>
    </dataValidation>
    <dataValidation type="whole" allowBlank="1" showErrorMessage="1" errorTitle="Pozor!" error="Vložte numerickou hodnotu!" sqref="J45">
      <formula1>0</formula1>
      <formula2>99999</formula2>
    </dataValidation>
    <dataValidation type="whole" allowBlank="1" showErrorMessage="1" errorTitle="Pozor!" error="Vložte numerickou hodnotu!" sqref="J46">
      <formula1>0</formula1>
      <formula2>99999</formula2>
    </dataValidation>
    <dataValidation type="whole" allowBlank="1" showErrorMessage="1" errorTitle="Pozor!" error="Vložte numerickou hodnotu!" sqref="J47">
      <formula1>0</formula1>
      <formula2>99999</formula2>
    </dataValidation>
    <dataValidation type="whole" allowBlank="1" showErrorMessage="1" errorTitle="Pozor!" error="Vložte numerickou hodnotu!" sqref="J48">
      <formula1>0</formula1>
      <formula2>99999</formula2>
    </dataValidation>
  </dataValidations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14" t="s">
        <v>255</v>
      </c>
      <c r="C2" s="15"/>
      <c r="D2" s="15"/>
      <c r="E2" s="15"/>
      <c r="F2" s="15"/>
      <c r="G2" s="15"/>
      <c r="H2" s="15"/>
      <c r="I2" s="15"/>
      <c r="J2" s="209"/>
      <c r="K2" s="209"/>
      <c r="L2" s="209"/>
      <c r="M2" s="209" t="s">
        <v>256</v>
      </c>
    </row>
    <row r="3" spans="2:13" ht="33" customHeight="1">
      <c r="B3" s="412"/>
      <c r="C3" s="461"/>
      <c r="D3" s="461"/>
      <c r="E3" s="461"/>
      <c r="F3" s="461"/>
      <c r="G3" s="2" t="s">
        <v>28</v>
      </c>
      <c r="H3" s="438" t="s">
        <v>257</v>
      </c>
      <c r="I3" s="467"/>
      <c r="J3" s="439"/>
      <c r="K3" s="25"/>
      <c r="L3" s="25"/>
      <c r="M3" s="25"/>
    </row>
    <row r="4" spans="2:13" ht="33" customHeight="1">
      <c r="B4" s="432" t="s">
        <v>32</v>
      </c>
      <c r="C4" s="444"/>
      <c r="D4" s="444"/>
      <c r="E4" s="444"/>
      <c r="F4" s="444"/>
      <c r="G4" s="4" t="s">
        <v>33</v>
      </c>
      <c r="H4" s="444">
        <v>1</v>
      </c>
      <c r="I4" s="444"/>
      <c r="J4" s="445"/>
      <c r="K4" s="6"/>
      <c r="L4" s="234"/>
      <c r="M4" s="235" t="s">
        <v>34</v>
      </c>
    </row>
    <row r="5" spans="2:13" ht="46.5" customHeight="1">
      <c r="B5" s="420" t="s">
        <v>258</v>
      </c>
      <c r="C5" s="421"/>
      <c r="D5" s="421"/>
      <c r="E5" s="421"/>
      <c r="F5" s="421"/>
      <c r="G5" s="4" t="s">
        <v>259</v>
      </c>
      <c r="H5" s="447">
        <v>545</v>
      </c>
      <c r="I5" s="464"/>
      <c r="J5" s="465"/>
      <c r="K5" s="119"/>
      <c r="L5" s="227" t="str">
        <f>IF(H5&gt;=H6+H7+H8+H9+H10+H11,"ok","chyba")</f>
        <v>ok</v>
      </c>
      <c r="M5" s="224" t="s">
        <v>260</v>
      </c>
    </row>
    <row r="6" spans="2:13" ht="25.5" customHeight="1">
      <c r="B6" s="458" t="s">
        <v>66</v>
      </c>
      <c r="C6" s="412" t="s">
        <v>261</v>
      </c>
      <c r="D6" s="461"/>
      <c r="E6" s="461"/>
      <c r="F6" s="461"/>
      <c r="G6" s="4" t="s">
        <v>262</v>
      </c>
      <c r="H6" s="447">
        <v>192</v>
      </c>
      <c r="I6" s="464"/>
      <c r="J6" s="465"/>
      <c r="K6" s="119"/>
      <c r="L6" s="119"/>
      <c r="M6" s="26"/>
    </row>
    <row r="7" spans="2:13" ht="24.75" customHeight="1">
      <c r="B7" s="459"/>
      <c r="C7" s="412" t="s">
        <v>263</v>
      </c>
      <c r="D7" s="461"/>
      <c r="E7" s="461"/>
      <c r="F7" s="461"/>
      <c r="G7" s="4" t="s">
        <v>264</v>
      </c>
      <c r="H7" s="447">
        <v>263</v>
      </c>
      <c r="I7" s="464"/>
      <c r="J7" s="465"/>
      <c r="K7" s="119"/>
      <c r="L7" s="119"/>
      <c r="M7" s="26"/>
    </row>
    <row r="8" spans="2:13" ht="24.75" customHeight="1">
      <c r="B8" s="459"/>
      <c r="C8" s="117" t="s">
        <v>265</v>
      </c>
      <c r="D8" s="116"/>
      <c r="E8" s="116"/>
      <c r="F8" s="116"/>
      <c r="G8" s="4" t="s">
        <v>266</v>
      </c>
      <c r="H8" s="447">
        <v>3</v>
      </c>
      <c r="I8" s="464"/>
      <c r="J8" s="465"/>
      <c r="K8" s="119"/>
      <c r="L8" s="119"/>
      <c r="M8" s="26"/>
    </row>
    <row r="9" spans="2:13" ht="30.75" customHeight="1">
      <c r="B9" s="459"/>
      <c r="C9" s="117" t="s">
        <v>267</v>
      </c>
      <c r="D9" s="116"/>
      <c r="E9" s="116"/>
      <c r="F9" s="116"/>
      <c r="G9" s="4" t="s">
        <v>268</v>
      </c>
      <c r="H9" s="447">
        <v>9</v>
      </c>
      <c r="I9" s="464"/>
      <c r="J9" s="465"/>
      <c r="K9" s="119"/>
      <c r="L9" s="119"/>
      <c r="M9" s="26"/>
    </row>
    <row r="10" spans="2:13" ht="30.75" customHeight="1">
      <c r="B10" s="459"/>
      <c r="C10" s="117" t="s">
        <v>269</v>
      </c>
      <c r="D10" s="116"/>
      <c r="E10" s="116"/>
      <c r="F10" s="116"/>
      <c r="G10" s="4" t="s">
        <v>270</v>
      </c>
      <c r="H10" s="447">
        <v>57</v>
      </c>
      <c r="I10" s="464"/>
      <c r="J10" s="465"/>
      <c r="K10" s="119"/>
      <c r="L10" s="119"/>
      <c r="M10" s="26"/>
    </row>
    <row r="11" spans="2:13" ht="21.75" customHeight="1">
      <c r="B11" s="460"/>
      <c r="C11" s="412" t="s">
        <v>271</v>
      </c>
      <c r="D11" s="461"/>
      <c r="E11" s="461"/>
      <c r="F11" s="461"/>
      <c r="G11" s="4" t="s">
        <v>272</v>
      </c>
      <c r="H11" s="447">
        <v>11</v>
      </c>
      <c r="I11" s="464"/>
      <c r="J11" s="465"/>
      <c r="K11" s="119"/>
      <c r="L11" s="119"/>
      <c r="M11" s="26"/>
    </row>
    <row r="12" spans="2:13" ht="33" customHeight="1">
      <c r="B12" s="420" t="s">
        <v>273</v>
      </c>
      <c r="C12" s="421"/>
      <c r="D12" s="421"/>
      <c r="E12" s="421"/>
      <c r="F12" s="421"/>
      <c r="G12" s="4" t="s">
        <v>274</v>
      </c>
      <c r="H12" s="447">
        <v>60</v>
      </c>
      <c r="I12" s="464"/>
      <c r="J12" s="465"/>
      <c r="K12" s="119"/>
      <c r="L12" s="119"/>
      <c r="M12" s="26"/>
    </row>
    <row r="13" spans="2:13" ht="33" customHeight="1">
      <c r="B13" s="429" t="s">
        <v>275</v>
      </c>
      <c r="C13" s="437"/>
      <c r="D13" s="437"/>
      <c r="E13" s="437"/>
      <c r="F13" s="437"/>
      <c r="G13" s="4" t="s">
        <v>276</v>
      </c>
      <c r="H13" s="447">
        <v>36</v>
      </c>
      <c r="I13" s="466"/>
      <c r="J13" s="448"/>
      <c r="K13" s="42"/>
      <c r="L13" s="42"/>
      <c r="M13" s="26"/>
    </row>
    <row r="14" spans="2:13" ht="33" customHeight="1">
      <c r="B14" s="429" t="s">
        <v>277</v>
      </c>
      <c r="C14" s="437"/>
      <c r="D14" s="437"/>
      <c r="E14" s="437"/>
      <c r="F14" s="437"/>
      <c r="G14" s="4" t="s">
        <v>278</v>
      </c>
      <c r="H14" s="447">
        <v>12</v>
      </c>
      <c r="I14" s="466"/>
      <c r="J14" s="448"/>
      <c r="K14" s="42"/>
      <c r="L14" s="42"/>
      <c r="M14" s="26"/>
    </row>
    <row r="15" spans="2:13" ht="33" customHeight="1">
      <c r="B15" s="420" t="s">
        <v>279</v>
      </c>
      <c r="C15" s="421"/>
      <c r="D15" s="421"/>
      <c r="E15" s="421"/>
      <c r="F15" s="421"/>
      <c r="G15" s="4" t="s">
        <v>280</v>
      </c>
      <c r="H15" s="447">
        <v>18</v>
      </c>
      <c r="I15" s="464"/>
      <c r="J15" s="465"/>
      <c r="K15" s="119"/>
      <c r="L15" s="11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14" t="s">
        <v>281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42"/>
      <c r="C19" s="442" t="s">
        <v>28</v>
      </c>
      <c r="D19" s="442" t="s">
        <v>282</v>
      </c>
      <c r="E19" s="438" t="s">
        <v>283</v>
      </c>
      <c r="F19" s="439"/>
      <c r="G19" s="468" t="s">
        <v>284</v>
      </c>
      <c r="H19" s="469"/>
      <c r="I19" s="469"/>
      <c r="J19" s="470"/>
      <c r="K19" s="25"/>
      <c r="L19" s="25"/>
      <c r="M19" s="25"/>
      <c r="N19" s="57"/>
    </row>
    <row r="20" spans="2:14" s="7" customFormat="1" ht="40.5" customHeight="1">
      <c r="B20" s="443"/>
      <c r="C20" s="443"/>
      <c r="D20" s="443"/>
      <c r="E20" s="440"/>
      <c r="F20" s="441"/>
      <c r="G20" s="468" t="s">
        <v>285</v>
      </c>
      <c r="H20" s="471"/>
      <c r="I20" s="2" t="s">
        <v>286</v>
      </c>
      <c r="J20" s="2" t="s">
        <v>287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432">
        <v>2</v>
      </c>
      <c r="F21" s="445"/>
      <c r="G21" s="432">
        <v>3</v>
      </c>
      <c r="H21" s="448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288</v>
      </c>
      <c r="C22" s="4">
        <v>114</v>
      </c>
      <c r="D22" s="267">
        <v>91</v>
      </c>
      <c r="E22" s="462" t="s">
        <v>78</v>
      </c>
      <c r="F22" s="463"/>
      <c r="G22" s="447">
        <v>9</v>
      </c>
      <c r="H22" s="448"/>
      <c r="I22" s="267">
        <v>2</v>
      </c>
      <c r="J22" s="267">
        <v>80</v>
      </c>
      <c r="K22" s="119"/>
      <c r="L22" s="227" t="str">
        <f>IF(D22=G22+I22+J22,"ok","chyba")</f>
        <v>ok</v>
      </c>
      <c r="M22" s="224" t="s">
        <v>289</v>
      </c>
      <c r="N22" s="59"/>
    </row>
    <row r="23" spans="2:14" s="7" customFormat="1" ht="36.75" customHeight="1">
      <c r="B23" s="16" t="s">
        <v>290</v>
      </c>
      <c r="C23" s="4">
        <v>115</v>
      </c>
      <c r="D23" s="267">
        <v>60</v>
      </c>
      <c r="E23" s="462" t="s">
        <v>78</v>
      </c>
      <c r="F23" s="463"/>
      <c r="G23" s="447">
        <v>0</v>
      </c>
      <c r="H23" s="448"/>
      <c r="I23" s="267">
        <v>1</v>
      </c>
      <c r="J23" s="267">
        <v>59</v>
      </c>
      <c r="K23" s="119"/>
      <c r="L23" s="227" t="str">
        <f>IF(D23=G23+I23+J23,"ok","chyba")</f>
        <v>ok</v>
      </c>
      <c r="M23" s="224" t="s">
        <v>291</v>
      </c>
      <c r="N23" s="59"/>
    </row>
    <row r="24" spans="2:14" s="7" customFormat="1" ht="36.75" customHeight="1">
      <c r="B24" s="16" t="s">
        <v>292</v>
      </c>
      <c r="C24" s="4">
        <v>116</v>
      </c>
      <c r="D24" s="268">
        <v>67</v>
      </c>
      <c r="E24" s="447">
        <v>1027</v>
      </c>
      <c r="F24" s="465"/>
      <c r="G24" s="447">
        <v>31</v>
      </c>
      <c r="H24" s="448"/>
      <c r="I24" s="267">
        <v>3</v>
      </c>
      <c r="J24" s="267">
        <v>33</v>
      </c>
      <c r="K24" s="119"/>
      <c r="L24" s="227" t="str">
        <f>IF(D24=G24+I24+J24,"ok","chyba")</f>
        <v>ok</v>
      </c>
      <c r="M24" s="224" t="s">
        <v>293</v>
      </c>
      <c r="N24" s="59"/>
    </row>
    <row r="25" spans="2:14" s="7" customFormat="1" ht="36.75" customHeight="1">
      <c r="B25" s="16" t="s">
        <v>294</v>
      </c>
      <c r="C25" s="4">
        <v>117</v>
      </c>
      <c r="D25" s="267">
        <v>74</v>
      </c>
      <c r="E25" s="462" t="s">
        <v>78</v>
      </c>
      <c r="F25" s="463"/>
      <c r="G25" s="447">
        <v>1</v>
      </c>
      <c r="H25" s="448"/>
      <c r="I25" s="267">
        <v>11</v>
      </c>
      <c r="J25" s="267">
        <v>62</v>
      </c>
      <c r="K25" s="119"/>
      <c r="L25" s="227" t="str">
        <f>IF(D25=G25+I25+J25,"ok","chyba")</f>
        <v>ok</v>
      </c>
      <c r="M25" s="224" t="s">
        <v>295</v>
      </c>
      <c r="N25" s="59"/>
    </row>
    <row r="26" spans="2:13" s="7" customFormat="1" ht="18" customHeight="1">
      <c r="B26" s="127" t="s">
        <v>296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49"/>
      <c r="C54" s="450"/>
      <c r="D54" s="450"/>
      <c r="E54" s="450"/>
      <c r="F54" s="450"/>
      <c r="G54" s="450"/>
      <c r="H54" s="450"/>
      <c r="I54" s="450"/>
      <c r="J54" s="451"/>
      <c r="K54" s="236"/>
      <c r="L54" s="236"/>
      <c r="M54" s="5"/>
    </row>
    <row r="55" spans="2:13" ht="32.25" customHeight="1">
      <c r="B55" s="452"/>
      <c r="C55" s="453"/>
      <c r="D55" s="453"/>
      <c r="E55" s="453"/>
      <c r="F55" s="453"/>
      <c r="G55" s="453"/>
      <c r="H55" s="453"/>
      <c r="I55" s="453"/>
      <c r="J55" s="454"/>
      <c r="K55" s="236"/>
      <c r="L55" s="236"/>
      <c r="M55" s="5"/>
    </row>
    <row r="56" spans="2:13" ht="12" customHeight="1">
      <c r="B56" s="452"/>
      <c r="C56" s="453"/>
      <c r="D56" s="453"/>
      <c r="E56" s="453"/>
      <c r="F56" s="453"/>
      <c r="G56" s="453"/>
      <c r="H56" s="453"/>
      <c r="I56" s="453"/>
      <c r="J56" s="454"/>
      <c r="K56" s="236"/>
      <c r="L56" s="236"/>
      <c r="M56" s="5"/>
    </row>
    <row r="57" spans="2:13" ht="17.25" customHeight="1">
      <c r="B57" s="452"/>
      <c r="C57" s="453"/>
      <c r="D57" s="453"/>
      <c r="E57" s="453"/>
      <c r="F57" s="453"/>
      <c r="G57" s="453"/>
      <c r="H57" s="453"/>
      <c r="I57" s="453"/>
      <c r="J57" s="454"/>
      <c r="K57" s="236"/>
      <c r="L57" s="236"/>
      <c r="M57" s="5"/>
    </row>
    <row r="58" spans="2:13" ht="34.5" customHeight="1">
      <c r="B58" s="452"/>
      <c r="C58" s="453"/>
      <c r="D58" s="453"/>
      <c r="E58" s="453"/>
      <c r="F58" s="453"/>
      <c r="G58" s="453"/>
      <c r="H58" s="453"/>
      <c r="I58" s="453"/>
      <c r="J58" s="454"/>
      <c r="K58" s="236"/>
      <c r="L58" s="236"/>
      <c r="M58" s="5"/>
    </row>
    <row r="59" spans="2:13" ht="108.75" customHeight="1">
      <c r="B59" s="455"/>
      <c r="C59" s="456"/>
      <c r="D59" s="456"/>
      <c r="E59" s="456"/>
      <c r="F59" s="456"/>
      <c r="G59" s="456"/>
      <c r="H59" s="456"/>
      <c r="I59" s="456"/>
      <c r="J59" s="457"/>
      <c r="K59" s="236"/>
      <c r="L59" s="236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85" zoomScaleNormal="85" zoomScalePageLayoutView="85" workbookViewId="0" topLeftCell="A1">
      <selection activeCell="R26" sqref="R26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297</v>
      </c>
    </row>
    <row r="2" spans="2:22" ht="12.75" customHeight="1">
      <c r="B2" s="215" t="s">
        <v>298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30"/>
      <c r="C3" s="531"/>
      <c r="D3" s="532"/>
      <c r="E3" s="546" t="s">
        <v>28</v>
      </c>
      <c r="F3" s="553" t="s">
        <v>299</v>
      </c>
      <c r="G3" s="553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5"/>
      <c r="T3" s="47"/>
      <c r="U3" s="47"/>
      <c r="V3" s="47"/>
    </row>
    <row r="4" spans="2:22" ht="12.75" customHeight="1">
      <c r="B4" s="533"/>
      <c r="C4" s="534"/>
      <c r="D4" s="535"/>
      <c r="E4" s="547"/>
      <c r="F4" s="528" t="s">
        <v>300</v>
      </c>
      <c r="G4" s="529"/>
      <c r="H4" s="529" t="s">
        <v>301</v>
      </c>
      <c r="I4" s="529"/>
      <c r="J4" s="529" t="s">
        <v>302</v>
      </c>
      <c r="K4" s="529"/>
      <c r="L4" s="529" t="s">
        <v>303</v>
      </c>
      <c r="M4" s="529"/>
      <c r="N4" s="529" t="s">
        <v>304</v>
      </c>
      <c r="O4" s="529"/>
      <c r="P4" s="544" t="s">
        <v>305</v>
      </c>
      <c r="Q4" s="545"/>
      <c r="R4" s="556" t="s">
        <v>306</v>
      </c>
      <c r="S4" s="557"/>
      <c r="T4" s="35"/>
      <c r="U4" s="35"/>
      <c r="V4" s="35"/>
    </row>
    <row r="5" spans="2:22" ht="12.75" customHeight="1">
      <c r="B5" s="536"/>
      <c r="C5" s="537"/>
      <c r="D5" s="538"/>
      <c r="E5" s="548"/>
      <c r="F5" s="74" t="s">
        <v>307</v>
      </c>
      <c r="G5" s="31" t="s">
        <v>308</v>
      </c>
      <c r="H5" s="31" t="s">
        <v>307</v>
      </c>
      <c r="I5" s="31" t="s">
        <v>308</v>
      </c>
      <c r="J5" s="31" t="s">
        <v>307</v>
      </c>
      <c r="K5" s="31" t="s">
        <v>308</v>
      </c>
      <c r="L5" s="31" t="s">
        <v>307</v>
      </c>
      <c r="M5" s="31" t="s">
        <v>308</v>
      </c>
      <c r="N5" s="31" t="s">
        <v>307</v>
      </c>
      <c r="O5" s="31" t="s">
        <v>308</v>
      </c>
      <c r="P5" s="31" t="s">
        <v>307</v>
      </c>
      <c r="Q5" s="69" t="s">
        <v>308</v>
      </c>
      <c r="R5" s="72" t="s">
        <v>307</v>
      </c>
      <c r="S5" s="69" t="s">
        <v>308</v>
      </c>
      <c r="T5" s="35"/>
      <c r="U5" s="35"/>
      <c r="V5" s="35"/>
    </row>
    <row r="6" spans="2:22" ht="12.75" customHeight="1">
      <c r="B6" s="539" t="s">
        <v>32</v>
      </c>
      <c r="C6" s="540"/>
      <c r="D6" s="541"/>
      <c r="E6" s="73" t="s">
        <v>33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39">
        <v>13</v>
      </c>
      <c r="S6" s="70">
        <v>14</v>
      </c>
      <c r="T6" s="35"/>
      <c r="U6" s="35"/>
      <c r="V6" s="35"/>
    </row>
    <row r="7" spans="2:22" ht="14.25" customHeight="1">
      <c r="B7" s="514" t="s">
        <v>309</v>
      </c>
      <c r="C7" s="551" t="s">
        <v>310</v>
      </c>
      <c r="D7" s="552"/>
      <c r="E7" s="77">
        <v>119</v>
      </c>
      <c r="F7" s="269">
        <v>12</v>
      </c>
      <c r="G7" s="270">
        <v>15</v>
      </c>
      <c r="H7" s="270">
        <v>22</v>
      </c>
      <c r="I7" s="270">
        <v>23</v>
      </c>
      <c r="J7" s="270">
        <v>1</v>
      </c>
      <c r="K7" s="270">
        <v>0</v>
      </c>
      <c r="L7" s="270">
        <v>0</v>
      </c>
      <c r="M7" s="270">
        <v>1</v>
      </c>
      <c r="N7" s="270">
        <v>0</v>
      </c>
      <c r="O7" s="270">
        <v>0</v>
      </c>
      <c r="P7" s="270">
        <v>191</v>
      </c>
      <c r="Q7" s="271">
        <v>189</v>
      </c>
      <c r="R7" s="188">
        <f aca="true" t="shared" si="0" ref="R7:R43">F7+H7+J7+L7+N7+P7</f>
        <v>226</v>
      </c>
      <c r="S7" s="189">
        <f aca="true" t="shared" si="1" ref="S7:S43">G7+I7+K7+M7+O7+Q7</f>
        <v>228</v>
      </c>
      <c r="T7" s="221"/>
      <c r="U7" s="478" t="s">
        <v>311</v>
      </c>
      <c r="V7" s="479"/>
    </row>
    <row r="8" spans="2:22" ht="14.25" customHeight="1">
      <c r="B8" s="542"/>
      <c r="C8" s="517" t="s">
        <v>312</v>
      </c>
      <c r="D8" s="306"/>
      <c r="E8" s="69">
        <v>120</v>
      </c>
      <c r="F8" s="272">
        <v>29</v>
      </c>
      <c r="G8" s="273">
        <v>28</v>
      </c>
      <c r="H8" s="273">
        <v>53</v>
      </c>
      <c r="I8" s="273">
        <v>57</v>
      </c>
      <c r="J8" s="273">
        <v>2</v>
      </c>
      <c r="K8" s="273">
        <v>9</v>
      </c>
      <c r="L8" s="273">
        <v>0</v>
      </c>
      <c r="M8" s="273">
        <v>0</v>
      </c>
      <c r="N8" s="273">
        <v>0</v>
      </c>
      <c r="O8" s="273">
        <v>3</v>
      </c>
      <c r="P8" s="273">
        <v>364</v>
      </c>
      <c r="Q8" s="274">
        <v>398</v>
      </c>
      <c r="R8" s="190">
        <f t="shared" si="0"/>
        <v>448</v>
      </c>
      <c r="S8" s="191">
        <f t="shared" si="1"/>
        <v>495</v>
      </c>
      <c r="T8" s="221"/>
      <c r="U8" s="480"/>
      <c r="V8" s="481"/>
    </row>
    <row r="9" spans="2:22" ht="14.25" customHeight="1">
      <c r="B9" s="542"/>
      <c r="C9" s="517" t="s">
        <v>313</v>
      </c>
      <c r="D9" s="306"/>
      <c r="E9" s="69">
        <v>121</v>
      </c>
      <c r="F9" s="272">
        <v>44</v>
      </c>
      <c r="G9" s="273">
        <v>48</v>
      </c>
      <c r="H9" s="273">
        <v>104</v>
      </c>
      <c r="I9" s="273">
        <v>106</v>
      </c>
      <c r="J9" s="273">
        <v>25</v>
      </c>
      <c r="K9" s="273">
        <v>50</v>
      </c>
      <c r="L9" s="273">
        <v>1</v>
      </c>
      <c r="M9" s="273">
        <v>0</v>
      </c>
      <c r="N9" s="273">
        <v>0</v>
      </c>
      <c r="O9" s="273">
        <v>0</v>
      </c>
      <c r="P9" s="273">
        <v>534</v>
      </c>
      <c r="Q9" s="274">
        <v>505</v>
      </c>
      <c r="R9" s="190">
        <f t="shared" si="0"/>
        <v>708</v>
      </c>
      <c r="S9" s="191">
        <f t="shared" si="1"/>
        <v>709</v>
      </c>
      <c r="T9" s="221"/>
      <c r="U9" s="482" t="s">
        <v>314</v>
      </c>
      <c r="V9" s="483"/>
    </row>
    <row r="10" spans="2:22" ht="14.25" customHeight="1">
      <c r="B10" s="542"/>
      <c r="C10" s="517" t="s">
        <v>315</v>
      </c>
      <c r="D10" s="306"/>
      <c r="E10" s="69">
        <v>122</v>
      </c>
      <c r="F10" s="272">
        <v>204</v>
      </c>
      <c r="G10" s="273">
        <v>170</v>
      </c>
      <c r="H10" s="273">
        <v>259</v>
      </c>
      <c r="I10" s="273">
        <v>279</v>
      </c>
      <c r="J10" s="273">
        <v>133</v>
      </c>
      <c r="K10" s="273">
        <v>452</v>
      </c>
      <c r="L10" s="273">
        <v>11</v>
      </c>
      <c r="M10" s="273">
        <v>43</v>
      </c>
      <c r="N10" s="273">
        <v>1</v>
      </c>
      <c r="O10" s="273">
        <v>3</v>
      </c>
      <c r="P10" s="273">
        <v>1990</v>
      </c>
      <c r="Q10" s="274">
        <v>1840</v>
      </c>
      <c r="R10" s="190">
        <f t="shared" si="0"/>
        <v>2598</v>
      </c>
      <c r="S10" s="191">
        <f t="shared" si="1"/>
        <v>2787</v>
      </c>
      <c r="T10" s="221"/>
      <c r="U10" s="484"/>
      <c r="V10" s="485"/>
    </row>
    <row r="11" spans="2:22" ht="14.25" customHeight="1">
      <c r="B11" s="542"/>
      <c r="C11" s="560" t="s">
        <v>316</v>
      </c>
      <c r="D11" s="298"/>
      <c r="E11" s="73">
        <v>123</v>
      </c>
      <c r="F11" s="275">
        <v>28</v>
      </c>
      <c r="G11" s="276">
        <v>48</v>
      </c>
      <c r="H11" s="276">
        <v>42</v>
      </c>
      <c r="I11" s="276">
        <v>42</v>
      </c>
      <c r="J11" s="276">
        <v>24</v>
      </c>
      <c r="K11" s="276">
        <v>84</v>
      </c>
      <c r="L11" s="276">
        <v>3</v>
      </c>
      <c r="M11" s="276">
        <v>7</v>
      </c>
      <c r="N11" s="276">
        <v>3</v>
      </c>
      <c r="O11" s="276">
        <v>13</v>
      </c>
      <c r="P11" s="276">
        <v>497</v>
      </c>
      <c r="Q11" s="277">
        <v>426</v>
      </c>
      <c r="R11" s="192">
        <f t="shared" si="0"/>
        <v>597</v>
      </c>
      <c r="S11" s="193">
        <f t="shared" si="1"/>
        <v>620</v>
      </c>
      <c r="T11" s="221"/>
      <c r="U11" s="238"/>
      <c r="V11" s="238"/>
    </row>
    <row r="12" spans="2:22" ht="14.25" customHeight="1">
      <c r="B12" s="542"/>
      <c r="C12" s="561" t="s">
        <v>317</v>
      </c>
      <c r="D12" s="562"/>
      <c r="E12" s="76" t="s">
        <v>318</v>
      </c>
      <c r="F12" s="278">
        <v>317</v>
      </c>
      <c r="G12" s="279">
        <v>309</v>
      </c>
      <c r="H12" s="279">
        <v>480</v>
      </c>
      <c r="I12" s="279">
        <v>507</v>
      </c>
      <c r="J12" s="279">
        <v>185</v>
      </c>
      <c r="K12" s="279">
        <v>595</v>
      </c>
      <c r="L12" s="279">
        <v>15</v>
      </c>
      <c r="M12" s="279">
        <v>51</v>
      </c>
      <c r="N12" s="279">
        <v>4</v>
      </c>
      <c r="O12" s="279">
        <v>19</v>
      </c>
      <c r="P12" s="279">
        <v>3576</v>
      </c>
      <c r="Q12" s="280">
        <v>3358</v>
      </c>
      <c r="R12" s="194">
        <f t="shared" si="0"/>
        <v>4577</v>
      </c>
      <c r="S12" s="195">
        <f t="shared" si="1"/>
        <v>4839</v>
      </c>
      <c r="T12" s="221"/>
      <c r="U12" s="486" t="s">
        <v>319</v>
      </c>
      <c r="V12" s="487"/>
    </row>
    <row r="13" spans="2:22" ht="14.25" customHeight="1">
      <c r="B13" s="542"/>
      <c r="C13" s="551" t="s">
        <v>320</v>
      </c>
      <c r="D13" s="552"/>
      <c r="E13" s="77">
        <v>124</v>
      </c>
      <c r="F13" s="281">
        <v>6</v>
      </c>
      <c r="G13" s="282">
        <v>3</v>
      </c>
      <c r="H13" s="282">
        <v>6</v>
      </c>
      <c r="I13" s="282">
        <v>4</v>
      </c>
      <c r="J13" s="282">
        <v>5</v>
      </c>
      <c r="K13" s="282">
        <v>9</v>
      </c>
      <c r="L13" s="282">
        <v>0</v>
      </c>
      <c r="M13" s="282">
        <v>0</v>
      </c>
      <c r="N13" s="282">
        <v>1</v>
      </c>
      <c r="O13" s="282">
        <v>0</v>
      </c>
      <c r="P13" s="282">
        <v>26</v>
      </c>
      <c r="Q13" s="283">
        <v>18</v>
      </c>
      <c r="R13" s="196">
        <f t="shared" si="0"/>
        <v>44</v>
      </c>
      <c r="S13" s="197">
        <f t="shared" si="1"/>
        <v>34</v>
      </c>
      <c r="T13" s="221"/>
      <c r="U13" s="488"/>
      <c r="V13" s="489"/>
    </row>
    <row r="14" spans="2:22" ht="14.25" customHeight="1">
      <c r="B14" s="542"/>
      <c r="C14" s="563" t="s">
        <v>321</v>
      </c>
      <c r="D14" s="67" t="s">
        <v>322</v>
      </c>
      <c r="E14" s="77">
        <v>125</v>
      </c>
      <c r="F14" s="272">
        <v>153</v>
      </c>
      <c r="G14" s="273">
        <v>146</v>
      </c>
      <c r="H14" s="273">
        <v>193</v>
      </c>
      <c r="I14" s="273">
        <v>199</v>
      </c>
      <c r="J14" s="273">
        <v>103</v>
      </c>
      <c r="K14" s="273">
        <v>299</v>
      </c>
      <c r="L14" s="273">
        <v>5</v>
      </c>
      <c r="M14" s="273">
        <v>22</v>
      </c>
      <c r="N14" s="273">
        <v>1</v>
      </c>
      <c r="O14" s="273">
        <v>7</v>
      </c>
      <c r="P14" s="273">
        <v>1253</v>
      </c>
      <c r="Q14" s="274">
        <v>1187</v>
      </c>
      <c r="R14" s="190">
        <f t="shared" si="0"/>
        <v>1708</v>
      </c>
      <c r="S14" s="191">
        <f t="shared" si="1"/>
        <v>1860</v>
      </c>
      <c r="T14" s="221"/>
      <c r="U14" s="488"/>
      <c r="V14" s="489"/>
    </row>
    <row r="15" spans="2:22" ht="14.25" customHeight="1">
      <c r="B15" s="542"/>
      <c r="C15" s="565"/>
      <c r="D15" s="32" t="s">
        <v>323</v>
      </c>
      <c r="E15" s="69">
        <v>126</v>
      </c>
      <c r="F15" s="272">
        <v>127</v>
      </c>
      <c r="G15" s="273">
        <v>114</v>
      </c>
      <c r="H15" s="273">
        <v>237</v>
      </c>
      <c r="I15" s="273">
        <v>250</v>
      </c>
      <c r="J15" s="273">
        <v>59</v>
      </c>
      <c r="K15" s="273">
        <v>205</v>
      </c>
      <c r="L15" s="273">
        <v>8</v>
      </c>
      <c r="M15" s="273">
        <v>20</v>
      </c>
      <c r="N15" s="273">
        <v>2</v>
      </c>
      <c r="O15" s="273">
        <v>11</v>
      </c>
      <c r="P15" s="273">
        <v>2000</v>
      </c>
      <c r="Q15" s="274">
        <v>1837</v>
      </c>
      <c r="R15" s="190">
        <f t="shared" si="0"/>
        <v>2433</v>
      </c>
      <c r="S15" s="191">
        <f t="shared" si="1"/>
        <v>2437</v>
      </c>
      <c r="T15" s="221"/>
      <c r="U15" s="488"/>
      <c r="V15" s="489"/>
    </row>
    <row r="16" spans="2:22" ht="14.25" customHeight="1">
      <c r="B16" s="543"/>
      <c r="C16" s="566"/>
      <c r="D16" s="123" t="s">
        <v>324</v>
      </c>
      <c r="E16" s="73" t="s">
        <v>325</v>
      </c>
      <c r="F16" s="275">
        <v>37</v>
      </c>
      <c r="G16" s="276">
        <v>49</v>
      </c>
      <c r="H16" s="276">
        <v>50</v>
      </c>
      <c r="I16" s="276">
        <v>58</v>
      </c>
      <c r="J16" s="276">
        <v>23</v>
      </c>
      <c r="K16" s="276">
        <v>91</v>
      </c>
      <c r="L16" s="276">
        <v>2</v>
      </c>
      <c r="M16" s="276">
        <v>9</v>
      </c>
      <c r="N16" s="276">
        <v>1</v>
      </c>
      <c r="O16" s="276">
        <v>1</v>
      </c>
      <c r="P16" s="276">
        <v>323</v>
      </c>
      <c r="Q16" s="277">
        <v>334</v>
      </c>
      <c r="R16" s="192">
        <f t="shared" si="0"/>
        <v>436</v>
      </c>
      <c r="S16" s="193">
        <f t="shared" si="1"/>
        <v>542</v>
      </c>
      <c r="T16" s="221"/>
      <c r="U16" s="490"/>
      <c r="V16" s="491"/>
    </row>
    <row r="17" spans="2:22" ht="14.25" customHeight="1">
      <c r="B17" s="514" t="s">
        <v>326</v>
      </c>
      <c r="C17" s="568" t="s">
        <v>327</v>
      </c>
      <c r="D17" s="569"/>
      <c r="E17" s="71">
        <v>127</v>
      </c>
      <c r="F17" s="284">
        <v>56</v>
      </c>
      <c r="G17" s="285">
        <v>32</v>
      </c>
      <c r="H17" s="285">
        <v>92</v>
      </c>
      <c r="I17" s="285">
        <v>89</v>
      </c>
      <c r="J17" s="285">
        <v>32</v>
      </c>
      <c r="K17" s="285">
        <v>118</v>
      </c>
      <c r="L17" s="285">
        <v>5</v>
      </c>
      <c r="M17" s="285">
        <v>10</v>
      </c>
      <c r="N17" s="285">
        <v>2</v>
      </c>
      <c r="O17" s="285">
        <v>3</v>
      </c>
      <c r="P17" s="285">
        <v>205</v>
      </c>
      <c r="Q17" s="286">
        <v>184</v>
      </c>
      <c r="R17" s="188">
        <f t="shared" si="0"/>
        <v>392</v>
      </c>
      <c r="S17" s="189">
        <f t="shared" si="1"/>
        <v>436</v>
      </c>
      <c r="T17" s="221"/>
      <c r="U17" s="238"/>
      <c r="V17" s="238"/>
    </row>
    <row r="18" spans="2:22" ht="14.25" customHeight="1">
      <c r="B18" s="503"/>
      <c r="C18" s="519" t="s">
        <v>328</v>
      </c>
      <c r="D18" s="518"/>
      <c r="E18" s="69">
        <v>128</v>
      </c>
      <c r="F18" s="287">
        <v>31</v>
      </c>
      <c r="G18" s="273">
        <v>21</v>
      </c>
      <c r="H18" s="273">
        <v>19</v>
      </c>
      <c r="I18" s="273">
        <v>25</v>
      </c>
      <c r="J18" s="273">
        <v>13</v>
      </c>
      <c r="K18" s="273">
        <v>29</v>
      </c>
      <c r="L18" s="273">
        <v>2</v>
      </c>
      <c r="M18" s="273">
        <v>2</v>
      </c>
      <c r="N18" s="273">
        <v>0</v>
      </c>
      <c r="O18" s="273">
        <v>0</v>
      </c>
      <c r="P18" s="273">
        <v>97</v>
      </c>
      <c r="Q18" s="274">
        <v>72</v>
      </c>
      <c r="R18" s="190">
        <f t="shared" si="0"/>
        <v>162</v>
      </c>
      <c r="S18" s="191">
        <f t="shared" si="1"/>
        <v>149</v>
      </c>
      <c r="T18" s="221"/>
      <c r="U18" s="492"/>
      <c r="V18" s="492"/>
    </row>
    <row r="19" spans="2:22" ht="14.25" customHeight="1">
      <c r="B19" s="503"/>
      <c r="C19" s="519" t="s">
        <v>329</v>
      </c>
      <c r="D19" s="518"/>
      <c r="E19" s="69">
        <v>129</v>
      </c>
      <c r="F19" s="287">
        <v>24</v>
      </c>
      <c r="G19" s="273">
        <v>31</v>
      </c>
      <c r="H19" s="273">
        <v>11</v>
      </c>
      <c r="I19" s="273">
        <v>29</v>
      </c>
      <c r="J19" s="273">
        <v>17</v>
      </c>
      <c r="K19" s="273">
        <v>60</v>
      </c>
      <c r="L19" s="273">
        <v>1</v>
      </c>
      <c r="M19" s="273">
        <v>2</v>
      </c>
      <c r="N19" s="273">
        <v>0</v>
      </c>
      <c r="O19" s="273">
        <v>2</v>
      </c>
      <c r="P19" s="273">
        <v>9</v>
      </c>
      <c r="Q19" s="274">
        <v>27</v>
      </c>
      <c r="R19" s="190">
        <f t="shared" si="0"/>
        <v>62</v>
      </c>
      <c r="S19" s="191">
        <f t="shared" si="1"/>
        <v>151</v>
      </c>
      <c r="T19" s="221"/>
      <c r="U19" s="492"/>
      <c r="V19" s="492"/>
    </row>
    <row r="20" spans="2:22" ht="14.25" customHeight="1">
      <c r="B20" s="503"/>
      <c r="C20" s="519" t="s">
        <v>330</v>
      </c>
      <c r="D20" s="518"/>
      <c r="E20" s="69">
        <v>130</v>
      </c>
      <c r="F20" s="287">
        <v>3</v>
      </c>
      <c r="G20" s="273">
        <v>2</v>
      </c>
      <c r="H20" s="273">
        <v>1</v>
      </c>
      <c r="I20" s="273">
        <v>0</v>
      </c>
      <c r="J20" s="273">
        <v>1</v>
      </c>
      <c r="K20" s="273">
        <v>5</v>
      </c>
      <c r="L20" s="273">
        <v>0</v>
      </c>
      <c r="M20" s="273">
        <v>0</v>
      </c>
      <c r="N20" s="273">
        <v>0</v>
      </c>
      <c r="O20" s="273">
        <v>0</v>
      </c>
      <c r="P20" s="273">
        <v>13</v>
      </c>
      <c r="Q20" s="274">
        <v>9</v>
      </c>
      <c r="R20" s="190">
        <f t="shared" si="0"/>
        <v>18</v>
      </c>
      <c r="S20" s="191">
        <f t="shared" si="1"/>
        <v>16</v>
      </c>
      <c r="T20" s="221"/>
      <c r="U20" s="492"/>
      <c r="V20" s="492"/>
    </row>
    <row r="21" spans="2:22" ht="14.25" customHeight="1">
      <c r="B21" s="503"/>
      <c r="C21" s="519" t="s">
        <v>126</v>
      </c>
      <c r="D21" s="518"/>
      <c r="E21" s="69">
        <v>131</v>
      </c>
      <c r="F21" s="287">
        <v>17</v>
      </c>
      <c r="G21" s="273">
        <v>17</v>
      </c>
      <c r="H21" s="273">
        <v>12</v>
      </c>
      <c r="I21" s="273">
        <v>14</v>
      </c>
      <c r="J21" s="273">
        <v>6</v>
      </c>
      <c r="K21" s="273">
        <v>30</v>
      </c>
      <c r="L21" s="273">
        <v>0</v>
      </c>
      <c r="M21" s="273">
        <v>1</v>
      </c>
      <c r="N21" s="273">
        <v>0</v>
      </c>
      <c r="O21" s="273">
        <v>1</v>
      </c>
      <c r="P21" s="273">
        <v>152</v>
      </c>
      <c r="Q21" s="274">
        <v>148</v>
      </c>
      <c r="R21" s="190">
        <f t="shared" si="0"/>
        <v>187</v>
      </c>
      <c r="S21" s="191">
        <f t="shared" si="1"/>
        <v>211</v>
      </c>
      <c r="T21" s="221"/>
      <c r="U21" s="492"/>
      <c r="V21" s="492"/>
    </row>
    <row r="22" spans="2:22" ht="14.25" customHeight="1">
      <c r="B22" s="503"/>
      <c r="C22" s="519" t="s">
        <v>331</v>
      </c>
      <c r="D22" s="518"/>
      <c r="E22" s="69">
        <v>132</v>
      </c>
      <c r="F22" s="287">
        <v>17</v>
      </c>
      <c r="G22" s="273">
        <v>23</v>
      </c>
      <c r="H22" s="273">
        <v>8</v>
      </c>
      <c r="I22" s="273">
        <v>7</v>
      </c>
      <c r="J22" s="273">
        <v>11</v>
      </c>
      <c r="K22" s="273">
        <v>37</v>
      </c>
      <c r="L22" s="273">
        <v>0</v>
      </c>
      <c r="M22" s="273">
        <v>1</v>
      </c>
      <c r="N22" s="273">
        <v>0</v>
      </c>
      <c r="O22" s="273">
        <v>7</v>
      </c>
      <c r="P22" s="273">
        <v>130</v>
      </c>
      <c r="Q22" s="274">
        <v>127</v>
      </c>
      <c r="R22" s="190">
        <f t="shared" si="0"/>
        <v>166</v>
      </c>
      <c r="S22" s="191">
        <f t="shared" si="1"/>
        <v>202</v>
      </c>
      <c r="T22" s="221"/>
      <c r="U22" s="492"/>
      <c r="V22" s="492"/>
    </row>
    <row r="23" spans="2:22" ht="26.25" customHeight="1">
      <c r="B23" s="503"/>
      <c r="C23" s="549" t="s">
        <v>332</v>
      </c>
      <c r="D23" s="550"/>
      <c r="E23" s="69">
        <v>133</v>
      </c>
      <c r="F23" s="287">
        <v>77</v>
      </c>
      <c r="G23" s="273">
        <v>76</v>
      </c>
      <c r="H23" s="273">
        <v>38</v>
      </c>
      <c r="I23" s="273">
        <v>45</v>
      </c>
      <c r="J23" s="273">
        <v>32</v>
      </c>
      <c r="K23" s="273">
        <v>117</v>
      </c>
      <c r="L23" s="273">
        <v>0</v>
      </c>
      <c r="M23" s="273">
        <v>6</v>
      </c>
      <c r="N23" s="273">
        <v>2</v>
      </c>
      <c r="O23" s="273">
        <v>1</v>
      </c>
      <c r="P23" s="273">
        <v>1690</v>
      </c>
      <c r="Q23" s="274">
        <v>1522</v>
      </c>
      <c r="R23" s="190">
        <f t="shared" si="0"/>
        <v>1839</v>
      </c>
      <c r="S23" s="191">
        <f t="shared" si="1"/>
        <v>1767</v>
      </c>
      <c r="T23" s="221"/>
      <c r="U23" s="238"/>
      <c r="V23" s="238"/>
    </row>
    <row r="24" spans="2:22" ht="14.25" customHeight="1">
      <c r="B24" s="503"/>
      <c r="C24" s="549" t="s">
        <v>333</v>
      </c>
      <c r="D24" s="550"/>
      <c r="E24" s="69">
        <v>135</v>
      </c>
      <c r="F24" s="287">
        <v>54</v>
      </c>
      <c r="G24" s="273">
        <v>59</v>
      </c>
      <c r="H24" s="273">
        <v>205</v>
      </c>
      <c r="I24" s="273">
        <v>210</v>
      </c>
      <c r="J24" s="273">
        <v>62</v>
      </c>
      <c r="K24" s="273">
        <v>143</v>
      </c>
      <c r="L24" s="273">
        <v>8</v>
      </c>
      <c r="M24" s="273">
        <v>28</v>
      </c>
      <c r="N24" s="273">
        <v>0</v>
      </c>
      <c r="O24" s="273">
        <v>4</v>
      </c>
      <c r="P24" s="273">
        <v>413</v>
      </c>
      <c r="Q24" s="274">
        <v>372</v>
      </c>
      <c r="R24" s="190">
        <f t="shared" si="0"/>
        <v>742</v>
      </c>
      <c r="S24" s="191">
        <f t="shared" si="1"/>
        <v>816</v>
      </c>
      <c r="T24" s="221"/>
      <c r="U24" s="35"/>
      <c r="V24" s="35"/>
    </row>
    <row r="25" spans="2:22" ht="14.25" customHeight="1">
      <c r="B25" s="503"/>
      <c r="C25" s="519" t="s">
        <v>334</v>
      </c>
      <c r="D25" s="518"/>
      <c r="E25" s="69">
        <v>136</v>
      </c>
      <c r="F25" s="287">
        <v>7</v>
      </c>
      <c r="G25" s="273">
        <v>8</v>
      </c>
      <c r="H25" s="273">
        <v>6</v>
      </c>
      <c r="I25" s="273">
        <v>8</v>
      </c>
      <c r="J25" s="273">
        <v>5</v>
      </c>
      <c r="K25" s="273">
        <v>17</v>
      </c>
      <c r="L25" s="273">
        <v>0</v>
      </c>
      <c r="M25" s="273">
        <v>1</v>
      </c>
      <c r="N25" s="273">
        <v>0</v>
      </c>
      <c r="O25" s="273">
        <v>0</v>
      </c>
      <c r="P25" s="273">
        <v>69</v>
      </c>
      <c r="Q25" s="274">
        <v>81</v>
      </c>
      <c r="R25" s="190">
        <f t="shared" si="0"/>
        <v>87</v>
      </c>
      <c r="S25" s="191">
        <f t="shared" si="1"/>
        <v>115</v>
      </c>
      <c r="T25" s="221"/>
      <c r="U25" s="493" t="s">
        <v>335</v>
      </c>
      <c r="V25" s="494"/>
    </row>
    <row r="26" spans="2:22" ht="14.25" customHeight="1">
      <c r="B26" s="503"/>
      <c r="C26" s="574" t="s">
        <v>336</v>
      </c>
      <c r="D26" s="575"/>
      <c r="E26" s="70" t="s">
        <v>337</v>
      </c>
      <c r="F26" s="288">
        <v>26</v>
      </c>
      <c r="G26" s="289">
        <v>24</v>
      </c>
      <c r="H26" s="289">
        <v>67</v>
      </c>
      <c r="I26" s="289">
        <v>62</v>
      </c>
      <c r="J26" s="289">
        <v>5</v>
      </c>
      <c r="K26" s="289">
        <v>24</v>
      </c>
      <c r="L26" s="289">
        <v>0</v>
      </c>
      <c r="M26" s="289">
        <v>0</v>
      </c>
      <c r="N26" s="289">
        <v>0</v>
      </c>
      <c r="O26" s="289">
        <v>0</v>
      </c>
      <c r="P26" s="289">
        <v>586</v>
      </c>
      <c r="Q26" s="290">
        <v>589</v>
      </c>
      <c r="R26" s="190">
        <f t="shared" si="0"/>
        <v>684</v>
      </c>
      <c r="S26" s="191">
        <f t="shared" si="1"/>
        <v>699</v>
      </c>
      <c r="T26" s="221"/>
      <c r="U26" s="495"/>
      <c r="V26" s="496"/>
    </row>
    <row r="27" spans="2:22" ht="14.25" customHeight="1">
      <c r="B27" s="503"/>
      <c r="C27" s="570" t="s">
        <v>338</v>
      </c>
      <c r="D27" s="571"/>
      <c r="E27" s="73">
        <v>137</v>
      </c>
      <c r="F27" s="291">
        <v>13</v>
      </c>
      <c r="G27" s="276">
        <v>16</v>
      </c>
      <c r="H27" s="276">
        <v>20</v>
      </c>
      <c r="I27" s="276">
        <v>18</v>
      </c>
      <c r="J27" s="276">
        <v>4</v>
      </c>
      <c r="K27" s="276">
        <v>18</v>
      </c>
      <c r="L27" s="276">
        <v>0</v>
      </c>
      <c r="M27" s="276">
        <v>0</v>
      </c>
      <c r="N27" s="276">
        <v>0</v>
      </c>
      <c r="O27" s="276">
        <v>1</v>
      </c>
      <c r="P27" s="276">
        <v>227</v>
      </c>
      <c r="Q27" s="277">
        <v>232</v>
      </c>
      <c r="R27" s="198">
        <f t="shared" si="0"/>
        <v>264</v>
      </c>
      <c r="S27" s="199">
        <f t="shared" si="1"/>
        <v>285</v>
      </c>
      <c r="T27" s="221"/>
      <c r="U27" s="495"/>
      <c r="V27" s="496"/>
    </row>
    <row r="28" spans="2:22" ht="14.25" customHeight="1">
      <c r="B28" s="525" t="s">
        <v>339</v>
      </c>
      <c r="C28" s="551" t="s">
        <v>340</v>
      </c>
      <c r="D28" s="567"/>
      <c r="E28" s="77">
        <v>139</v>
      </c>
      <c r="F28" s="269">
        <v>288</v>
      </c>
      <c r="G28" s="270">
        <v>284</v>
      </c>
      <c r="H28" s="270">
        <v>458</v>
      </c>
      <c r="I28" s="270">
        <v>487</v>
      </c>
      <c r="J28" s="270">
        <v>149</v>
      </c>
      <c r="K28" s="270">
        <v>508</v>
      </c>
      <c r="L28" s="270">
        <v>13</v>
      </c>
      <c r="M28" s="270">
        <v>48</v>
      </c>
      <c r="N28" s="270">
        <v>2</v>
      </c>
      <c r="O28" s="270">
        <v>17</v>
      </c>
      <c r="P28" s="270">
        <v>3380</v>
      </c>
      <c r="Q28" s="271">
        <v>3162</v>
      </c>
      <c r="R28" s="188">
        <f t="shared" si="0"/>
        <v>4290</v>
      </c>
      <c r="S28" s="189">
        <f t="shared" si="1"/>
        <v>4506</v>
      </c>
      <c r="T28" s="221"/>
      <c r="U28" s="497"/>
      <c r="V28" s="498"/>
    </row>
    <row r="29" spans="2:22" ht="14.25" customHeight="1">
      <c r="B29" s="526"/>
      <c r="C29" s="517" t="s">
        <v>341</v>
      </c>
      <c r="D29" s="518"/>
      <c r="E29" s="69">
        <v>144</v>
      </c>
      <c r="F29" s="272">
        <v>21</v>
      </c>
      <c r="G29" s="273">
        <v>18</v>
      </c>
      <c r="H29" s="273">
        <v>13</v>
      </c>
      <c r="I29" s="273">
        <v>13</v>
      </c>
      <c r="J29" s="273">
        <v>9</v>
      </c>
      <c r="K29" s="273">
        <v>44</v>
      </c>
      <c r="L29" s="273">
        <v>1</v>
      </c>
      <c r="M29" s="273">
        <v>1</v>
      </c>
      <c r="N29" s="273">
        <v>1</v>
      </c>
      <c r="O29" s="273">
        <v>1</v>
      </c>
      <c r="P29" s="273">
        <v>131</v>
      </c>
      <c r="Q29" s="274">
        <v>140</v>
      </c>
      <c r="R29" s="190">
        <f t="shared" si="0"/>
        <v>176</v>
      </c>
      <c r="S29" s="191">
        <f t="shared" si="1"/>
        <v>217</v>
      </c>
      <c r="T29" s="221"/>
      <c r="U29" s="35"/>
      <c r="V29" s="35"/>
    </row>
    <row r="30" spans="2:22" ht="14.25" customHeight="1">
      <c r="B30" s="527"/>
      <c r="C30" s="563" t="s">
        <v>342</v>
      </c>
      <c r="D30" s="516"/>
      <c r="E30" s="70">
        <v>145</v>
      </c>
      <c r="F30" s="292">
        <v>8</v>
      </c>
      <c r="G30" s="289">
        <v>7</v>
      </c>
      <c r="H30" s="289">
        <v>9</v>
      </c>
      <c r="I30" s="289">
        <v>7</v>
      </c>
      <c r="J30" s="289">
        <v>27</v>
      </c>
      <c r="K30" s="289">
        <v>43</v>
      </c>
      <c r="L30" s="289">
        <v>1</v>
      </c>
      <c r="M30" s="289">
        <v>2</v>
      </c>
      <c r="N30" s="289">
        <v>1</v>
      </c>
      <c r="O30" s="289">
        <v>1</v>
      </c>
      <c r="P30" s="289">
        <v>65</v>
      </c>
      <c r="Q30" s="290">
        <v>56</v>
      </c>
      <c r="R30" s="198">
        <f t="shared" si="0"/>
        <v>111</v>
      </c>
      <c r="S30" s="199">
        <f t="shared" si="1"/>
        <v>116</v>
      </c>
      <c r="T30" s="221"/>
      <c r="U30" s="499" t="s">
        <v>343</v>
      </c>
      <c r="V30" s="500"/>
    </row>
    <row r="31" spans="2:22" ht="14.25" customHeight="1">
      <c r="B31" s="522" t="s">
        <v>344</v>
      </c>
      <c r="C31" s="568" t="s">
        <v>345</v>
      </c>
      <c r="D31" s="569"/>
      <c r="E31" s="171">
        <v>146</v>
      </c>
      <c r="F31" s="284">
        <v>172</v>
      </c>
      <c r="G31" s="285">
        <v>157</v>
      </c>
      <c r="H31" s="285">
        <v>383</v>
      </c>
      <c r="I31" s="285">
        <v>396</v>
      </c>
      <c r="J31" s="285">
        <v>124</v>
      </c>
      <c r="K31" s="285">
        <v>352</v>
      </c>
      <c r="L31" s="285">
        <v>13</v>
      </c>
      <c r="M31" s="285">
        <v>39</v>
      </c>
      <c r="N31" s="285">
        <v>2</v>
      </c>
      <c r="O31" s="285">
        <v>9</v>
      </c>
      <c r="P31" s="285">
        <v>2104</v>
      </c>
      <c r="Q31" s="286">
        <v>1979</v>
      </c>
      <c r="R31" s="188">
        <f t="shared" si="0"/>
        <v>2798</v>
      </c>
      <c r="S31" s="189">
        <f t="shared" si="1"/>
        <v>2932</v>
      </c>
      <c r="T31" s="221"/>
      <c r="U31" s="501"/>
      <c r="V31" s="502"/>
    </row>
    <row r="32" spans="2:22" ht="14.25" customHeight="1">
      <c r="B32" s="523"/>
      <c r="C32" s="519" t="s">
        <v>346</v>
      </c>
      <c r="D32" s="518"/>
      <c r="E32" s="157">
        <v>147</v>
      </c>
      <c r="F32" s="287">
        <v>22</v>
      </c>
      <c r="G32" s="273">
        <v>13</v>
      </c>
      <c r="H32" s="273">
        <v>21</v>
      </c>
      <c r="I32" s="273">
        <v>30</v>
      </c>
      <c r="J32" s="273">
        <v>3</v>
      </c>
      <c r="K32" s="273">
        <v>18</v>
      </c>
      <c r="L32" s="273">
        <v>0</v>
      </c>
      <c r="M32" s="273">
        <v>0</v>
      </c>
      <c r="N32" s="273">
        <v>0</v>
      </c>
      <c r="O32" s="273">
        <v>0</v>
      </c>
      <c r="P32" s="273">
        <v>303</v>
      </c>
      <c r="Q32" s="274">
        <v>295</v>
      </c>
      <c r="R32" s="190">
        <f t="shared" si="0"/>
        <v>349</v>
      </c>
      <c r="S32" s="191">
        <f t="shared" si="1"/>
        <v>356</v>
      </c>
      <c r="T32" s="221"/>
      <c r="U32" s="35"/>
      <c r="V32" s="35"/>
    </row>
    <row r="33" spans="2:22" ht="14.25" customHeight="1">
      <c r="B33" s="523"/>
      <c r="C33" s="125" t="s">
        <v>347</v>
      </c>
      <c r="D33" s="33"/>
      <c r="E33" s="157">
        <v>148</v>
      </c>
      <c r="F33" s="287">
        <v>25</v>
      </c>
      <c r="G33" s="273">
        <v>18</v>
      </c>
      <c r="H33" s="273">
        <v>15</v>
      </c>
      <c r="I33" s="273">
        <v>14</v>
      </c>
      <c r="J33" s="273">
        <v>7</v>
      </c>
      <c r="K33" s="273">
        <v>24</v>
      </c>
      <c r="L33" s="273">
        <v>0</v>
      </c>
      <c r="M33" s="273">
        <v>0</v>
      </c>
      <c r="N33" s="273">
        <v>0</v>
      </c>
      <c r="O33" s="273">
        <v>0</v>
      </c>
      <c r="P33" s="273">
        <v>143</v>
      </c>
      <c r="Q33" s="274">
        <v>134</v>
      </c>
      <c r="R33" s="190">
        <f t="shared" si="0"/>
        <v>190</v>
      </c>
      <c r="S33" s="191">
        <f t="shared" si="1"/>
        <v>190</v>
      </c>
      <c r="T33" s="221"/>
      <c r="U33" s="472" t="s">
        <v>348</v>
      </c>
      <c r="V33" s="473"/>
    </row>
    <row r="34" spans="2:22" ht="21.75" customHeight="1">
      <c r="B34" s="523"/>
      <c r="C34" s="559" t="s">
        <v>349</v>
      </c>
      <c r="D34" s="573"/>
      <c r="E34" s="157">
        <v>149</v>
      </c>
      <c r="F34" s="287">
        <v>33</v>
      </c>
      <c r="G34" s="273">
        <v>43</v>
      </c>
      <c r="H34" s="273">
        <v>8</v>
      </c>
      <c r="I34" s="273">
        <v>20</v>
      </c>
      <c r="J34" s="273">
        <v>2</v>
      </c>
      <c r="K34" s="273">
        <v>35</v>
      </c>
      <c r="L34" s="273">
        <v>0</v>
      </c>
      <c r="M34" s="273">
        <v>1</v>
      </c>
      <c r="N34" s="273">
        <v>1</v>
      </c>
      <c r="O34" s="273">
        <v>0</v>
      </c>
      <c r="P34" s="273">
        <v>172</v>
      </c>
      <c r="Q34" s="274">
        <v>168</v>
      </c>
      <c r="R34" s="190">
        <f t="shared" si="0"/>
        <v>216</v>
      </c>
      <c r="S34" s="191">
        <f t="shared" si="1"/>
        <v>267</v>
      </c>
      <c r="T34" s="221"/>
      <c r="U34" s="474"/>
      <c r="V34" s="475"/>
    </row>
    <row r="35" spans="2:22" ht="14.25" customHeight="1">
      <c r="B35" s="523"/>
      <c r="C35" s="559" t="s">
        <v>350</v>
      </c>
      <c r="D35" s="518"/>
      <c r="E35" s="157">
        <v>150</v>
      </c>
      <c r="F35" s="287">
        <v>13</v>
      </c>
      <c r="G35" s="273">
        <v>15</v>
      </c>
      <c r="H35" s="273">
        <v>6</v>
      </c>
      <c r="I35" s="273">
        <v>7</v>
      </c>
      <c r="J35" s="273">
        <v>5</v>
      </c>
      <c r="K35" s="273">
        <v>32</v>
      </c>
      <c r="L35" s="273">
        <v>0</v>
      </c>
      <c r="M35" s="273">
        <v>0</v>
      </c>
      <c r="N35" s="273">
        <v>0</v>
      </c>
      <c r="O35" s="273">
        <v>7</v>
      </c>
      <c r="P35" s="273">
        <v>166</v>
      </c>
      <c r="Q35" s="274">
        <v>158</v>
      </c>
      <c r="R35" s="190">
        <f t="shared" si="0"/>
        <v>190</v>
      </c>
      <c r="S35" s="191">
        <f t="shared" si="1"/>
        <v>219</v>
      </c>
      <c r="T35" s="221"/>
      <c r="U35" s="476"/>
      <c r="V35" s="477"/>
    </row>
    <row r="36" spans="2:22" ht="14.25" customHeight="1">
      <c r="B36" s="523"/>
      <c r="C36" s="559" t="s">
        <v>351</v>
      </c>
      <c r="D36" s="518"/>
      <c r="E36" s="157">
        <v>151</v>
      </c>
      <c r="F36" s="287">
        <v>16</v>
      </c>
      <c r="G36" s="273">
        <v>18</v>
      </c>
      <c r="H36" s="273">
        <v>12</v>
      </c>
      <c r="I36" s="273">
        <v>10</v>
      </c>
      <c r="J36" s="273">
        <v>2</v>
      </c>
      <c r="K36" s="273">
        <v>8</v>
      </c>
      <c r="L36" s="273">
        <v>0</v>
      </c>
      <c r="M36" s="273">
        <v>0</v>
      </c>
      <c r="N36" s="273">
        <v>0</v>
      </c>
      <c r="O36" s="273">
        <v>0</v>
      </c>
      <c r="P36" s="273">
        <v>113</v>
      </c>
      <c r="Q36" s="274">
        <v>108</v>
      </c>
      <c r="R36" s="190">
        <f t="shared" si="0"/>
        <v>143</v>
      </c>
      <c r="S36" s="191">
        <f t="shared" si="1"/>
        <v>144</v>
      </c>
      <c r="T36" s="221"/>
      <c r="U36" s="221"/>
      <c r="V36" s="35"/>
    </row>
    <row r="37" spans="2:22" ht="14.25" customHeight="1">
      <c r="B37" s="523"/>
      <c r="C37" s="170" t="s">
        <v>352</v>
      </c>
      <c r="D37" s="154"/>
      <c r="E37" s="172" t="s">
        <v>353</v>
      </c>
      <c r="F37" s="288">
        <v>111</v>
      </c>
      <c r="G37" s="289">
        <v>116</v>
      </c>
      <c r="H37" s="289">
        <v>52</v>
      </c>
      <c r="I37" s="289">
        <v>66</v>
      </c>
      <c r="J37" s="289">
        <v>65</v>
      </c>
      <c r="K37" s="289">
        <v>224</v>
      </c>
      <c r="L37" s="289">
        <v>3</v>
      </c>
      <c r="M37" s="289">
        <v>10</v>
      </c>
      <c r="N37" s="289">
        <v>0</v>
      </c>
      <c r="O37" s="289">
        <v>7</v>
      </c>
      <c r="P37" s="289">
        <v>264</v>
      </c>
      <c r="Q37" s="290">
        <v>237</v>
      </c>
      <c r="R37" s="190">
        <f t="shared" si="0"/>
        <v>495</v>
      </c>
      <c r="S37" s="191">
        <f t="shared" si="1"/>
        <v>660</v>
      </c>
      <c r="T37" s="221"/>
      <c r="U37" s="221"/>
      <c r="V37" s="35"/>
    </row>
    <row r="38" spans="2:22" ht="14.25" customHeight="1">
      <c r="B38" s="524"/>
      <c r="C38" s="576" t="s">
        <v>354</v>
      </c>
      <c r="D38" s="577"/>
      <c r="E38" s="173" t="s">
        <v>355</v>
      </c>
      <c r="F38" s="291">
        <v>19</v>
      </c>
      <c r="G38" s="276">
        <v>15</v>
      </c>
      <c r="H38" s="276">
        <v>12</v>
      </c>
      <c r="I38" s="276">
        <v>10</v>
      </c>
      <c r="J38" s="276">
        <v>26</v>
      </c>
      <c r="K38" s="276">
        <v>57</v>
      </c>
      <c r="L38" s="276">
        <v>5</v>
      </c>
      <c r="M38" s="276">
        <v>9</v>
      </c>
      <c r="N38" s="276">
        <v>0</v>
      </c>
      <c r="O38" s="276">
        <v>2</v>
      </c>
      <c r="P38" s="276">
        <v>182</v>
      </c>
      <c r="Q38" s="277">
        <v>177</v>
      </c>
      <c r="R38" s="198">
        <f t="shared" si="0"/>
        <v>244</v>
      </c>
      <c r="S38" s="199">
        <f t="shared" si="1"/>
        <v>270</v>
      </c>
      <c r="T38" s="221"/>
      <c r="U38" s="221"/>
      <c r="V38" s="35"/>
    </row>
    <row r="39" spans="2:22" ht="14.25" customHeight="1">
      <c r="B39" s="503" t="s">
        <v>356</v>
      </c>
      <c r="C39" s="564" t="s">
        <v>357</v>
      </c>
      <c r="D39" s="538"/>
      <c r="E39" s="77">
        <v>152</v>
      </c>
      <c r="F39" s="269">
        <v>36</v>
      </c>
      <c r="G39" s="270">
        <v>27</v>
      </c>
      <c r="H39" s="270">
        <v>4</v>
      </c>
      <c r="I39" s="270">
        <v>12</v>
      </c>
      <c r="J39" s="270">
        <v>5</v>
      </c>
      <c r="K39" s="270">
        <v>15</v>
      </c>
      <c r="L39" s="270">
        <v>0</v>
      </c>
      <c r="M39" s="270">
        <v>0</v>
      </c>
      <c r="N39" s="270">
        <v>1</v>
      </c>
      <c r="O39" s="270">
        <v>0</v>
      </c>
      <c r="P39" s="270">
        <v>50</v>
      </c>
      <c r="Q39" s="271">
        <v>48</v>
      </c>
      <c r="R39" s="196">
        <f t="shared" si="0"/>
        <v>96</v>
      </c>
      <c r="S39" s="197">
        <f t="shared" si="1"/>
        <v>102</v>
      </c>
      <c r="T39" s="221"/>
      <c r="U39" s="221"/>
      <c r="V39" s="35"/>
    </row>
    <row r="40" spans="2:22" ht="14.25" customHeight="1">
      <c r="B40" s="504"/>
      <c r="C40" s="578" t="s">
        <v>358</v>
      </c>
      <c r="D40" s="579"/>
      <c r="E40" s="69">
        <v>153</v>
      </c>
      <c r="F40" s="272">
        <v>41</v>
      </c>
      <c r="G40" s="273">
        <v>22</v>
      </c>
      <c r="H40" s="273">
        <v>6</v>
      </c>
      <c r="I40" s="273">
        <v>8</v>
      </c>
      <c r="J40" s="273">
        <v>0</v>
      </c>
      <c r="K40" s="273">
        <v>23</v>
      </c>
      <c r="L40" s="273">
        <v>0</v>
      </c>
      <c r="M40" s="273">
        <v>0</v>
      </c>
      <c r="N40" s="273">
        <v>0</v>
      </c>
      <c r="O40" s="273">
        <v>1</v>
      </c>
      <c r="P40" s="273">
        <v>18</v>
      </c>
      <c r="Q40" s="274">
        <v>21</v>
      </c>
      <c r="R40" s="190">
        <f t="shared" si="0"/>
        <v>65</v>
      </c>
      <c r="S40" s="191">
        <f t="shared" si="1"/>
        <v>75</v>
      </c>
      <c r="T40" s="221"/>
      <c r="U40" s="221"/>
      <c r="V40" s="35"/>
    </row>
    <row r="41" spans="2:22" ht="14.25" customHeight="1">
      <c r="B41" s="504"/>
      <c r="C41" s="572" t="s">
        <v>359</v>
      </c>
      <c r="D41" s="340"/>
      <c r="E41" s="70" t="s">
        <v>360</v>
      </c>
      <c r="F41" s="272">
        <v>128</v>
      </c>
      <c r="G41" s="273">
        <v>116</v>
      </c>
      <c r="H41" s="273">
        <v>167</v>
      </c>
      <c r="I41" s="273">
        <v>168</v>
      </c>
      <c r="J41" s="273">
        <v>100</v>
      </c>
      <c r="K41" s="273">
        <v>249</v>
      </c>
      <c r="L41" s="273">
        <v>5</v>
      </c>
      <c r="M41" s="273">
        <v>17</v>
      </c>
      <c r="N41" s="273">
        <v>2</v>
      </c>
      <c r="O41" s="273">
        <v>7</v>
      </c>
      <c r="P41" s="273">
        <v>464</v>
      </c>
      <c r="Q41" s="274">
        <v>437</v>
      </c>
      <c r="R41" s="190">
        <f t="shared" si="0"/>
        <v>866</v>
      </c>
      <c r="S41" s="191">
        <f t="shared" si="1"/>
        <v>994</v>
      </c>
      <c r="T41" s="221"/>
      <c r="U41" s="221"/>
      <c r="V41" s="35"/>
    </row>
    <row r="42" spans="2:22" ht="14.25" customHeight="1">
      <c r="B42" s="504"/>
      <c r="C42" s="515" t="s">
        <v>361</v>
      </c>
      <c r="D42" s="516"/>
      <c r="E42" s="70">
        <v>154</v>
      </c>
      <c r="F42" s="272">
        <v>16</v>
      </c>
      <c r="G42" s="273">
        <v>14</v>
      </c>
      <c r="H42" s="273">
        <v>21</v>
      </c>
      <c r="I42" s="273">
        <v>15</v>
      </c>
      <c r="J42" s="273">
        <v>9</v>
      </c>
      <c r="K42" s="273">
        <v>35</v>
      </c>
      <c r="L42" s="273">
        <v>1</v>
      </c>
      <c r="M42" s="273">
        <v>2</v>
      </c>
      <c r="N42" s="273">
        <v>0</v>
      </c>
      <c r="O42" s="273">
        <v>0</v>
      </c>
      <c r="P42" s="273">
        <v>62</v>
      </c>
      <c r="Q42" s="274">
        <v>66</v>
      </c>
      <c r="R42" s="190">
        <f t="shared" si="0"/>
        <v>109</v>
      </c>
      <c r="S42" s="191">
        <f t="shared" si="1"/>
        <v>132</v>
      </c>
      <c r="T42" s="221"/>
      <c r="U42" s="221"/>
      <c r="V42" s="35"/>
    </row>
    <row r="43" spans="2:22" ht="14.25" customHeight="1">
      <c r="B43" s="504"/>
      <c r="C43" s="515" t="s">
        <v>362</v>
      </c>
      <c r="D43" s="558"/>
      <c r="E43" s="69">
        <v>155</v>
      </c>
      <c r="F43" s="272">
        <v>2</v>
      </c>
      <c r="G43" s="273">
        <v>3</v>
      </c>
      <c r="H43" s="273">
        <v>0</v>
      </c>
      <c r="I43" s="273">
        <v>1</v>
      </c>
      <c r="J43" s="273">
        <v>0</v>
      </c>
      <c r="K43" s="289">
        <v>0</v>
      </c>
      <c r="L43" s="273">
        <v>0</v>
      </c>
      <c r="M43" s="289">
        <v>0</v>
      </c>
      <c r="N43" s="273">
        <v>0</v>
      </c>
      <c r="O43" s="289">
        <v>0</v>
      </c>
      <c r="P43" s="289">
        <v>2</v>
      </c>
      <c r="Q43" s="290">
        <v>1</v>
      </c>
      <c r="R43" s="190">
        <f t="shared" si="0"/>
        <v>4</v>
      </c>
      <c r="S43" s="191">
        <f t="shared" si="1"/>
        <v>5</v>
      </c>
      <c r="T43" s="221"/>
      <c r="U43" s="221"/>
      <c r="V43" s="35"/>
    </row>
    <row r="44" spans="2:22" ht="14.25" customHeight="1">
      <c r="B44" s="505"/>
      <c r="C44" s="520" t="s">
        <v>363</v>
      </c>
      <c r="D44" s="521"/>
      <c r="E44" s="124" t="s">
        <v>364</v>
      </c>
      <c r="F44" s="200"/>
      <c r="G44" s="201"/>
      <c r="H44" s="201"/>
      <c r="I44" s="201"/>
      <c r="J44" s="202"/>
      <c r="K44" s="276">
        <v>39</v>
      </c>
      <c r="L44" s="203"/>
      <c r="M44" s="276">
        <v>0</v>
      </c>
      <c r="N44" s="203"/>
      <c r="O44" s="276">
        <v>1</v>
      </c>
      <c r="P44" s="204"/>
      <c r="Q44" s="205"/>
      <c r="R44" s="206"/>
      <c r="S44" s="199">
        <f>G44+I44+K44+M44+O44+Q44</f>
        <v>40</v>
      </c>
      <c r="T44" s="221"/>
      <c r="U44" s="221"/>
      <c r="V44" s="35"/>
    </row>
    <row r="45" spans="2:22" ht="27.75" customHeight="1">
      <c r="B45" s="43" t="s">
        <v>92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06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T46" s="237"/>
      <c r="U46" s="237"/>
      <c r="V46" s="48"/>
    </row>
    <row r="47" spans="2:22" ht="33" customHeight="1">
      <c r="B47" s="509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1"/>
      <c r="T47" s="237"/>
      <c r="U47" s="237"/>
      <c r="V47" s="48"/>
    </row>
    <row r="48" spans="2:22" ht="9" customHeight="1">
      <c r="B48" s="512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233"/>
      <c r="U48" s="233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59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U33:V35"/>
    <mergeCell ref="U7:V8"/>
    <mergeCell ref="U9:V10"/>
    <mergeCell ref="U12:V16"/>
    <mergeCell ref="U18:V22"/>
    <mergeCell ref="U25:V28"/>
    <mergeCell ref="U30:V31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5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365</v>
      </c>
    </row>
    <row r="2" spans="2:17" ht="33" customHeight="1">
      <c r="B2" s="43" t="s">
        <v>366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38"/>
      <c r="C3" s="467"/>
      <c r="D3" s="593"/>
      <c r="E3" s="594"/>
      <c r="F3" s="442" t="s">
        <v>28</v>
      </c>
      <c r="G3" s="591" t="s">
        <v>257</v>
      </c>
      <c r="H3" s="468" t="s">
        <v>367</v>
      </c>
      <c r="I3" s="469"/>
      <c r="J3" s="469"/>
      <c r="K3" s="469"/>
      <c r="L3" s="469"/>
      <c r="M3" s="469"/>
      <c r="N3" s="470"/>
      <c r="O3" s="25"/>
      <c r="P3" s="25"/>
      <c r="Q3" s="25"/>
    </row>
    <row r="4" spans="2:17" ht="15" customHeight="1" hidden="1">
      <c r="B4" s="595"/>
      <c r="C4" s="585"/>
      <c r="D4" s="596"/>
      <c r="E4" s="597"/>
      <c r="F4" s="619"/>
      <c r="G4" s="591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40"/>
      <c r="C5" s="598"/>
      <c r="D5" s="599"/>
      <c r="E5" s="600"/>
      <c r="F5" s="443"/>
      <c r="G5" s="591"/>
      <c r="H5" s="4" t="s">
        <v>368</v>
      </c>
      <c r="I5" s="4" t="s">
        <v>369</v>
      </c>
      <c r="J5" s="4" t="s">
        <v>370</v>
      </c>
      <c r="K5" s="432" t="s">
        <v>371</v>
      </c>
      <c r="L5" s="445"/>
      <c r="M5" s="432" t="s">
        <v>372</v>
      </c>
      <c r="N5" s="445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373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40"/>
      <c r="P7" s="240"/>
      <c r="Q7" s="26"/>
    </row>
    <row r="8" spans="2:17" ht="25.5" customHeight="1" hidden="1">
      <c r="B8" s="63" t="s">
        <v>374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40"/>
      <c r="P8" s="240"/>
      <c r="Q8" s="26"/>
    </row>
    <row r="9" spans="2:17" ht="25.5" customHeight="1" hidden="1">
      <c r="B9" s="63" t="s">
        <v>375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40"/>
      <c r="P9" s="240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40"/>
      <c r="P10" s="240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40"/>
      <c r="P11" s="240"/>
      <c r="Q11" s="26"/>
    </row>
    <row r="12" spans="2:17" ht="15.75" customHeight="1">
      <c r="B12" s="429" t="s">
        <v>376</v>
      </c>
      <c r="C12" s="437"/>
      <c r="D12" s="437"/>
      <c r="E12" s="580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32">
        <v>5</v>
      </c>
      <c r="L12" s="445"/>
      <c r="M12" s="432">
        <v>6</v>
      </c>
      <c r="N12" s="445"/>
      <c r="O12" s="6"/>
      <c r="P12" s="25"/>
      <c r="Q12" s="241" t="s">
        <v>34</v>
      </c>
    </row>
    <row r="13" spans="2:17" ht="30.75" customHeight="1">
      <c r="B13" s="429" t="s">
        <v>377</v>
      </c>
      <c r="C13" s="437"/>
      <c r="D13" s="601"/>
      <c r="E13" s="580"/>
      <c r="F13" s="4">
        <v>172</v>
      </c>
      <c r="G13" s="293">
        <v>0</v>
      </c>
      <c r="H13" s="293">
        <v>0</v>
      </c>
      <c r="I13" s="293">
        <v>0</v>
      </c>
      <c r="J13" s="293">
        <v>0</v>
      </c>
      <c r="K13" s="581">
        <v>0</v>
      </c>
      <c r="L13" s="582"/>
      <c r="M13" s="581">
        <v>0</v>
      </c>
      <c r="N13" s="582"/>
      <c r="O13" s="26"/>
      <c r="P13" s="155" t="str">
        <f>IF(G13=SUM(H13:N13),"ok","chyba")</f>
        <v>ok</v>
      </c>
      <c r="Q13" s="63" t="s">
        <v>378</v>
      </c>
    </row>
    <row r="14" spans="2:17" ht="30.75" customHeight="1">
      <c r="B14" s="429" t="s">
        <v>379</v>
      </c>
      <c r="C14" s="437"/>
      <c r="D14" s="437"/>
      <c r="E14" s="580"/>
      <c r="F14" s="4">
        <v>173</v>
      </c>
      <c r="G14" s="293">
        <v>1</v>
      </c>
      <c r="H14" s="293">
        <v>0</v>
      </c>
      <c r="I14" s="293">
        <v>0</v>
      </c>
      <c r="J14" s="293">
        <v>1</v>
      </c>
      <c r="K14" s="432" t="s">
        <v>78</v>
      </c>
      <c r="L14" s="445"/>
      <c r="M14" s="432" t="s">
        <v>78</v>
      </c>
      <c r="N14" s="445"/>
      <c r="O14" s="6"/>
      <c r="P14" s="155" t="str">
        <f aca="true" t="shared" si="0" ref="P14:P22">IF(G14=SUM(H14:J14),"ok","chyba")</f>
        <v>ok</v>
      </c>
      <c r="Q14" s="63" t="s">
        <v>380</v>
      </c>
    </row>
    <row r="15" spans="2:17" ht="30.75" customHeight="1">
      <c r="B15" s="429" t="s">
        <v>381</v>
      </c>
      <c r="C15" s="437"/>
      <c r="D15" s="437"/>
      <c r="E15" s="580"/>
      <c r="F15" s="4">
        <v>174</v>
      </c>
      <c r="G15" s="293">
        <v>2</v>
      </c>
      <c r="H15" s="293">
        <v>2</v>
      </c>
      <c r="I15" s="293">
        <v>0</v>
      </c>
      <c r="J15" s="293">
        <v>0</v>
      </c>
      <c r="K15" s="432" t="s">
        <v>78</v>
      </c>
      <c r="L15" s="445"/>
      <c r="M15" s="432" t="s">
        <v>78</v>
      </c>
      <c r="N15" s="445"/>
      <c r="O15" s="6"/>
      <c r="P15" s="155" t="str">
        <f t="shared" si="0"/>
        <v>ok</v>
      </c>
      <c r="Q15" s="63" t="s">
        <v>382</v>
      </c>
    </row>
    <row r="16" spans="2:17" ht="30.75" customHeight="1">
      <c r="B16" s="429" t="s">
        <v>383</v>
      </c>
      <c r="C16" s="437"/>
      <c r="D16" s="437"/>
      <c r="E16" s="580"/>
      <c r="F16" s="4">
        <v>175</v>
      </c>
      <c r="G16" s="293">
        <v>48</v>
      </c>
      <c r="H16" s="293">
        <v>44</v>
      </c>
      <c r="I16" s="293">
        <v>3</v>
      </c>
      <c r="J16" s="293">
        <v>1</v>
      </c>
      <c r="K16" s="432" t="s">
        <v>78</v>
      </c>
      <c r="L16" s="445"/>
      <c r="M16" s="432" t="s">
        <v>78</v>
      </c>
      <c r="N16" s="445"/>
      <c r="O16" s="6"/>
      <c r="P16" s="155" t="str">
        <f t="shared" si="0"/>
        <v>ok</v>
      </c>
      <c r="Q16" s="63" t="s">
        <v>384</v>
      </c>
    </row>
    <row r="17" spans="2:17" ht="30.75" customHeight="1">
      <c r="B17" s="429" t="s">
        <v>385</v>
      </c>
      <c r="C17" s="437"/>
      <c r="D17" s="437"/>
      <c r="E17" s="580"/>
      <c r="F17" s="4">
        <v>176</v>
      </c>
      <c r="G17" s="293">
        <v>49</v>
      </c>
      <c r="H17" s="293">
        <v>39</v>
      </c>
      <c r="I17" s="293">
        <v>4</v>
      </c>
      <c r="J17" s="293">
        <v>6</v>
      </c>
      <c r="K17" s="432" t="s">
        <v>78</v>
      </c>
      <c r="L17" s="445"/>
      <c r="M17" s="432" t="s">
        <v>78</v>
      </c>
      <c r="N17" s="445"/>
      <c r="O17" s="6"/>
      <c r="P17" s="155" t="str">
        <f t="shared" si="0"/>
        <v>ok</v>
      </c>
      <c r="Q17" s="63" t="s">
        <v>386</v>
      </c>
    </row>
    <row r="18" spans="2:17" ht="30.75" customHeight="1">
      <c r="B18" s="429" t="s">
        <v>387</v>
      </c>
      <c r="C18" s="437"/>
      <c r="D18" s="437"/>
      <c r="E18" s="580"/>
      <c r="F18" s="4" t="s">
        <v>388</v>
      </c>
      <c r="G18" s="293">
        <v>1</v>
      </c>
      <c r="H18" s="293">
        <v>1</v>
      </c>
      <c r="I18" s="293">
        <v>0</v>
      </c>
      <c r="J18" s="293">
        <v>0</v>
      </c>
      <c r="K18" s="432" t="s">
        <v>78</v>
      </c>
      <c r="L18" s="445"/>
      <c r="M18" s="432" t="s">
        <v>78</v>
      </c>
      <c r="N18" s="445"/>
      <c r="O18" s="6"/>
      <c r="P18" s="155" t="str">
        <f t="shared" si="0"/>
        <v>ok</v>
      </c>
      <c r="Q18" s="63" t="s">
        <v>389</v>
      </c>
    </row>
    <row r="19" spans="2:17" ht="30.75" customHeight="1">
      <c r="B19" s="429" t="s">
        <v>390</v>
      </c>
      <c r="C19" s="437"/>
      <c r="D19" s="437"/>
      <c r="E19" s="580"/>
      <c r="F19" s="4" t="s">
        <v>391</v>
      </c>
      <c r="G19" s="293">
        <v>1</v>
      </c>
      <c r="H19" s="293">
        <v>0</v>
      </c>
      <c r="I19" s="293">
        <v>1</v>
      </c>
      <c r="J19" s="293">
        <v>0</v>
      </c>
      <c r="K19" s="432" t="s">
        <v>78</v>
      </c>
      <c r="L19" s="445"/>
      <c r="M19" s="432" t="s">
        <v>78</v>
      </c>
      <c r="N19" s="445"/>
      <c r="O19" s="6"/>
      <c r="P19" s="155" t="str">
        <f t="shared" si="0"/>
        <v>ok</v>
      </c>
      <c r="Q19" s="63" t="s">
        <v>392</v>
      </c>
    </row>
    <row r="20" spans="2:17" ht="30.75" customHeight="1">
      <c r="B20" s="429" t="s">
        <v>393</v>
      </c>
      <c r="C20" s="437"/>
      <c r="D20" s="437"/>
      <c r="E20" s="580"/>
      <c r="F20" s="4" t="s">
        <v>394</v>
      </c>
      <c r="G20" s="293">
        <v>8</v>
      </c>
      <c r="H20" s="293">
        <v>8</v>
      </c>
      <c r="I20" s="293">
        <v>0</v>
      </c>
      <c r="J20" s="293">
        <v>0</v>
      </c>
      <c r="K20" s="432" t="s">
        <v>78</v>
      </c>
      <c r="L20" s="445"/>
      <c r="M20" s="432" t="s">
        <v>78</v>
      </c>
      <c r="N20" s="445"/>
      <c r="O20" s="6"/>
      <c r="P20" s="155" t="str">
        <f t="shared" si="0"/>
        <v>ok</v>
      </c>
      <c r="Q20" s="63" t="s">
        <v>395</v>
      </c>
    </row>
    <row r="21" spans="2:17" ht="30.75" customHeight="1">
      <c r="B21" s="429" t="s">
        <v>396</v>
      </c>
      <c r="C21" s="437"/>
      <c r="D21" s="437"/>
      <c r="E21" s="580"/>
      <c r="F21" s="4" t="s">
        <v>397</v>
      </c>
      <c r="G21" s="293">
        <v>0</v>
      </c>
      <c r="H21" s="293">
        <v>0</v>
      </c>
      <c r="I21" s="293">
        <v>0</v>
      </c>
      <c r="J21" s="293">
        <v>0</v>
      </c>
      <c r="K21" s="432" t="s">
        <v>78</v>
      </c>
      <c r="L21" s="445"/>
      <c r="M21" s="432" t="s">
        <v>78</v>
      </c>
      <c r="N21" s="445"/>
      <c r="O21" s="6"/>
      <c r="P21" s="155" t="str">
        <f t="shared" si="0"/>
        <v>ok</v>
      </c>
      <c r="Q21" s="63" t="s">
        <v>398</v>
      </c>
    </row>
    <row r="22" spans="2:17" ht="30.75" customHeight="1">
      <c r="B22" s="429" t="s">
        <v>399</v>
      </c>
      <c r="C22" s="437"/>
      <c r="D22" s="437"/>
      <c r="E22" s="580"/>
      <c r="F22" s="4" t="s">
        <v>400</v>
      </c>
      <c r="G22" s="293">
        <v>0</v>
      </c>
      <c r="H22" s="293">
        <v>0</v>
      </c>
      <c r="I22" s="293">
        <v>0</v>
      </c>
      <c r="J22" s="293">
        <v>0</v>
      </c>
      <c r="K22" s="432" t="s">
        <v>78</v>
      </c>
      <c r="L22" s="445"/>
      <c r="M22" s="432" t="s">
        <v>78</v>
      </c>
      <c r="N22" s="445"/>
      <c r="O22" s="6"/>
      <c r="P22" s="155" t="str">
        <f t="shared" si="0"/>
        <v>ok</v>
      </c>
      <c r="Q22" s="63" t="s">
        <v>401</v>
      </c>
    </row>
    <row r="23" spans="2:17" ht="30.75" customHeight="1">
      <c r="B23" s="429" t="s">
        <v>402</v>
      </c>
      <c r="C23" s="437"/>
      <c r="D23" s="437"/>
      <c r="E23" s="580"/>
      <c r="F23" s="4" t="s">
        <v>403</v>
      </c>
      <c r="G23" s="293">
        <v>4</v>
      </c>
      <c r="H23" s="4" t="s">
        <v>78</v>
      </c>
      <c r="I23" s="4" t="s">
        <v>78</v>
      </c>
      <c r="J23" s="293">
        <v>0</v>
      </c>
      <c r="K23" s="581">
        <v>0</v>
      </c>
      <c r="L23" s="582"/>
      <c r="M23" s="581">
        <v>4</v>
      </c>
      <c r="N23" s="582"/>
      <c r="O23" s="26"/>
      <c r="P23" s="155" t="str">
        <f>IF(G23=SUM(J23:N23),"ok","chyba")</f>
        <v>ok</v>
      </c>
      <c r="Q23" s="63" t="s">
        <v>404</v>
      </c>
    </row>
    <row r="24" spans="2:17" ht="30.75" customHeight="1">
      <c r="B24" s="429" t="s">
        <v>405</v>
      </c>
      <c r="C24" s="437"/>
      <c r="D24" s="437"/>
      <c r="E24" s="580"/>
      <c r="F24" s="4" t="s">
        <v>406</v>
      </c>
      <c r="G24" s="293">
        <v>0</v>
      </c>
      <c r="H24" s="4" t="s">
        <v>78</v>
      </c>
      <c r="I24" s="4" t="s">
        <v>78</v>
      </c>
      <c r="J24" s="293">
        <v>0</v>
      </c>
      <c r="K24" s="581">
        <v>0</v>
      </c>
      <c r="L24" s="582"/>
      <c r="M24" s="581">
        <v>0</v>
      </c>
      <c r="N24" s="582"/>
      <c r="O24" s="26"/>
      <c r="P24" s="155" t="str">
        <f>IF(G24=SUM(J24:N24),"ok","chyba")</f>
        <v>ok</v>
      </c>
      <c r="Q24" s="63" t="s">
        <v>407</v>
      </c>
    </row>
    <row r="25" spans="2:17" ht="30.75" customHeight="1">
      <c r="B25" s="429" t="s">
        <v>408</v>
      </c>
      <c r="C25" s="437"/>
      <c r="D25" s="437"/>
      <c r="E25" s="580"/>
      <c r="F25" s="4" t="s">
        <v>409</v>
      </c>
      <c r="G25" s="293">
        <v>0</v>
      </c>
      <c r="H25" s="4" t="s">
        <v>78</v>
      </c>
      <c r="I25" s="4" t="s">
        <v>78</v>
      </c>
      <c r="J25" s="293">
        <v>0</v>
      </c>
      <c r="K25" s="581">
        <v>0</v>
      </c>
      <c r="L25" s="582"/>
      <c r="M25" s="581">
        <v>0</v>
      </c>
      <c r="N25" s="582"/>
      <c r="O25" s="26"/>
      <c r="P25" s="155" t="str">
        <f>IF(G25=SUM(J25:N25),"ok","chyba")</f>
        <v>ok</v>
      </c>
      <c r="Q25" s="63" t="s">
        <v>410</v>
      </c>
    </row>
    <row r="26" spans="2:17" ht="30.75" customHeight="1">
      <c r="B26" s="429" t="s">
        <v>411</v>
      </c>
      <c r="C26" s="437"/>
      <c r="D26" s="437"/>
      <c r="E26" s="580"/>
      <c r="F26" s="4" t="s">
        <v>412</v>
      </c>
      <c r="G26" s="293">
        <v>0</v>
      </c>
      <c r="H26" s="4" t="s">
        <v>78</v>
      </c>
      <c r="I26" s="4" t="s">
        <v>78</v>
      </c>
      <c r="J26" s="293">
        <v>0</v>
      </c>
      <c r="K26" s="581">
        <v>0</v>
      </c>
      <c r="L26" s="582"/>
      <c r="M26" s="581">
        <v>0</v>
      </c>
      <c r="N26" s="582"/>
      <c r="O26" s="26"/>
      <c r="P26" s="155" t="str">
        <f>IF(G26=SUM(J26:N26),"ok","chyba")</f>
        <v>ok</v>
      </c>
      <c r="Q26" s="63" t="s">
        <v>413</v>
      </c>
    </row>
    <row r="27" spans="2:17" ht="30.75" customHeight="1">
      <c r="B27" s="429" t="s">
        <v>414</v>
      </c>
      <c r="C27" s="437"/>
      <c r="D27" s="437"/>
      <c r="E27" s="580"/>
      <c r="F27" s="4" t="s">
        <v>415</v>
      </c>
      <c r="G27" s="293">
        <v>0</v>
      </c>
      <c r="H27" s="4" t="s">
        <v>78</v>
      </c>
      <c r="I27" s="4" t="s">
        <v>78</v>
      </c>
      <c r="J27" s="293">
        <v>0</v>
      </c>
      <c r="K27" s="581">
        <v>0</v>
      </c>
      <c r="L27" s="582"/>
      <c r="M27" s="581">
        <v>0</v>
      </c>
      <c r="N27" s="582"/>
      <c r="O27" s="26"/>
      <c r="P27" s="155" t="str">
        <f>IF(G27=SUM(J27:N27),"ok","chyba")</f>
        <v>ok</v>
      </c>
      <c r="Q27" s="63" t="s">
        <v>416</v>
      </c>
    </row>
    <row r="28" spans="2:17" ht="30.75" customHeight="1">
      <c r="B28" s="429" t="s">
        <v>417</v>
      </c>
      <c r="C28" s="437"/>
      <c r="D28" s="437"/>
      <c r="E28" s="580"/>
      <c r="F28" s="4" t="s">
        <v>418</v>
      </c>
      <c r="G28" s="293">
        <v>0</v>
      </c>
      <c r="H28" s="293">
        <v>0</v>
      </c>
      <c r="I28" s="293">
        <v>0</v>
      </c>
      <c r="J28" s="293">
        <v>0</v>
      </c>
      <c r="K28" s="581">
        <v>0</v>
      </c>
      <c r="L28" s="582"/>
      <c r="M28" s="581">
        <v>0</v>
      </c>
      <c r="N28" s="582"/>
      <c r="O28" s="26"/>
      <c r="P28" s="155" t="str">
        <f>IF(G28=SUM(H28:N28),"ok","chyba")</f>
        <v>ok</v>
      </c>
      <c r="Q28" s="63" t="s">
        <v>419</v>
      </c>
    </row>
    <row r="29" spans="2:17" ht="23.25" customHeight="1" hidden="1">
      <c r="B29" s="52" t="s">
        <v>420</v>
      </c>
      <c r="C29" s="52"/>
      <c r="D29" s="52"/>
      <c r="E29" s="52"/>
      <c r="F29" s="51">
        <v>176</v>
      </c>
      <c r="G29" s="53"/>
      <c r="H29" s="53"/>
      <c r="I29" s="53"/>
      <c r="J29" s="53"/>
      <c r="K29" s="53"/>
      <c r="L29" s="53"/>
      <c r="M29" s="53"/>
      <c r="N29" s="53"/>
      <c r="O29" s="56"/>
      <c r="P29" s="242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42"/>
      <c r="Q30" s="26"/>
    </row>
    <row r="31" spans="2:17" ht="15" customHeight="1"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242"/>
      <c r="Q31" s="26"/>
    </row>
    <row r="32" spans="2:17" ht="29.25" customHeight="1">
      <c r="B32" s="43" t="s">
        <v>421</v>
      </c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5"/>
      <c r="Q32" s="6"/>
    </row>
    <row r="33" spans="2:17" ht="21" customHeight="1">
      <c r="B33" s="438"/>
      <c r="C33" s="467"/>
      <c r="D33" s="593"/>
      <c r="E33" s="594"/>
      <c r="F33" s="442" t="s">
        <v>28</v>
      </c>
      <c r="G33" s="438" t="s">
        <v>65</v>
      </c>
      <c r="H33" s="594"/>
      <c r="I33" s="591" t="s">
        <v>422</v>
      </c>
      <c r="J33" s="591"/>
      <c r="K33" s="591"/>
      <c r="L33" s="467" t="s">
        <v>423</v>
      </c>
      <c r="M33" s="467"/>
      <c r="N33" s="439"/>
      <c r="O33" s="25"/>
      <c r="P33" s="34"/>
      <c r="Q33" s="25"/>
    </row>
    <row r="34" spans="2:17" ht="14.25" customHeight="1">
      <c r="B34" s="602"/>
      <c r="C34" s="596"/>
      <c r="D34" s="596"/>
      <c r="E34" s="597"/>
      <c r="F34" s="620"/>
      <c r="G34" s="602"/>
      <c r="H34" s="597"/>
      <c r="I34" s="591"/>
      <c r="J34" s="591"/>
      <c r="K34" s="591"/>
      <c r="L34" s="585"/>
      <c r="M34" s="585"/>
      <c r="N34" s="592"/>
      <c r="O34" s="25"/>
      <c r="P34" s="34"/>
      <c r="Q34" s="25"/>
    </row>
    <row r="35" spans="2:17" ht="2.25" customHeight="1" hidden="1">
      <c r="B35" s="603"/>
      <c r="C35" s="599"/>
      <c r="D35" s="599"/>
      <c r="E35" s="600"/>
      <c r="F35" s="621"/>
      <c r="G35" s="603"/>
      <c r="H35" s="600"/>
      <c r="I35" s="591"/>
      <c r="J35" s="591"/>
      <c r="K35" s="591"/>
      <c r="L35" s="118"/>
      <c r="M35" s="118"/>
      <c r="N35" s="68"/>
      <c r="O35" s="41"/>
      <c r="P35" s="34"/>
      <c r="Q35" s="41"/>
    </row>
    <row r="36" spans="2:17" ht="24.75" customHeight="1">
      <c r="B36" s="336" t="s">
        <v>32</v>
      </c>
      <c r="C36" s="337"/>
      <c r="D36" s="590"/>
      <c r="E36" s="66"/>
      <c r="F36" s="65" t="s">
        <v>33</v>
      </c>
      <c r="G36" s="588">
        <v>1</v>
      </c>
      <c r="H36" s="589"/>
      <c r="I36" s="442">
        <v>2</v>
      </c>
      <c r="J36" s="622"/>
      <c r="K36" s="623"/>
      <c r="L36" s="468">
        <v>3</v>
      </c>
      <c r="M36" s="469"/>
      <c r="N36" s="471"/>
      <c r="O36" s="41"/>
      <c r="P36" s="34"/>
      <c r="Q36" s="41"/>
    </row>
    <row r="37" spans="2:17" ht="36.75" customHeight="1">
      <c r="B37" s="420" t="s">
        <v>424</v>
      </c>
      <c r="C37" s="421"/>
      <c r="D37" s="413"/>
      <c r="E37" s="414"/>
      <c r="F37" s="4">
        <v>181</v>
      </c>
      <c r="G37" s="586">
        <v>2576</v>
      </c>
      <c r="H37" s="614"/>
      <c r="I37" s="611">
        <v>609</v>
      </c>
      <c r="J37" s="612"/>
      <c r="K37" s="613"/>
      <c r="L37" s="586">
        <v>507</v>
      </c>
      <c r="M37" s="587"/>
      <c r="N37" s="471"/>
      <c r="O37" s="41"/>
      <c r="P37" s="34"/>
      <c r="Q37" s="41"/>
    </row>
    <row r="38" spans="2:17" ht="36.75" customHeight="1">
      <c r="B38" s="420" t="s">
        <v>425</v>
      </c>
      <c r="C38" s="421"/>
      <c r="D38" s="413"/>
      <c r="E38" s="414"/>
      <c r="F38" s="4" t="s">
        <v>426</v>
      </c>
      <c r="G38" s="604" t="s">
        <v>78</v>
      </c>
      <c r="H38" s="605"/>
      <c r="I38" s="609">
        <v>557.215</v>
      </c>
      <c r="J38" s="610"/>
      <c r="K38" s="610"/>
      <c r="L38" s="606">
        <v>414.04</v>
      </c>
      <c r="M38" s="607"/>
      <c r="N38" s="608"/>
      <c r="O38" s="41"/>
      <c r="P38" s="34"/>
      <c r="Q38" s="243"/>
    </row>
    <row r="39" spans="2:17" ht="8.25" customHeight="1">
      <c r="B39" s="14"/>
      <c r="C39" s="14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8.2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ht="13.5" customHeight="1">
      <c r="B42" s="25"/>
      <c r="C42" s="25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13.5" customHeight="1">
      <c r="B43" s="43"/>
      <c r="C43" s="43"/>
      <c r="D43" s="25"/>
      <c r="E43" s="25"/>
      <c r="F43" s="25"/>
      <c r="G43" s="6"/>
      <c r="H43" s="6"/>
      <c r="I43" s="6"/>
      <c r="J43" s="6"/>
      <c r="K43" s="6"/>
      <c r="L43" s="6"/>
      <c r="M43" s="6"/>
      <c r="N43" s="6"/>
      <c r="O43" s="6"/>
      <c r="P43" s="35"/>
      <c r="Q43" s="6"/>
    </row>
    <row r="44" spans="2:17" s="7" customFormat="1" ht="51.75" customHeight="1">
      <c r="B44" s="25"/>
      <c r="C44" s="585"/>
      <c r="D44" s="25"/>
      <c r="E44" s="585"/>
      <c r="F44" s="25"/>
      <c r="G44" s="585"/>
      <c r="H44" s="25"/>
      <c r="I44" s="585"/>
      <c r="J44" s="25"/>
      <c r="K44" s="585"/>
      <c r="L44" s="25"/>
      <c r="M44" s="25"/>
      <c r="N44" s="585"/>
      <c r="O44" s="25"/>
      <c r="P44" s="34"/>
      <c r="Q44" s="42"/>
    </row>
    <row r="45" spans="2:17" s="7" customFormat="1" ht="48.75" customHeight="1">
      <c r="B45" s="25"/>
      <c r="C45" s="585"/>
      <c r="D45" s="25"/>
      <c r="E45" s="585"/>
      <c r="F45" s="25"/>
      <c r="G45" s="585"/>
      <c r="H45" s="25"/>
      <c r="I45" s="585"/>
      <c r="J45" s="25"/>
      <c r="K45" s="585"/>
      <c r="L45" s="25"/>
      <c r="M45" s="25"/>
      <c r="N45" s="585"/>
      <c r="O45" s="25"/>
      <c r="P45" s="34"/>
      <c r="Q45" s="6"/>
    </row>
    <row r="46" spans="2:17" s="7" customFormat="1" ht="15" customHeight="1">
      <c r="B46" s="25"/>
      <c r="C46" s="6"/>
      <c r="D46" s="25"/>
      <c r="E46" s="6"/>
      <c r="F46" s="25"/>
      <c r="G46" s="6"/>
      <c r="H46" s="25"/>
      <c r="I46" s="6"/>
      <c r="J46" s="25"/>
      <c r="K46" s="6"/>
      <c r="L46" s="25"/>
      <c r="M46" s="25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37.5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35"/>
      <c r="Q49" s="6"/>
    </row>
    <row r="50" spans="2:17" s="7" customFormat="1" ht="78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s="7" customFormat="1" ht="81.75" customHeight="1">
      <c r="B51" s="24"/>
      <c r="C51" s="6"/>
      <c r="D51" s="24"/>
      <c r="E51" s="6"/>
      <c r="F51" s="24"/>
      <c r="G51" s="6"/>
      <c r="H51" s="24"/>
      <c r="I51" s="6"/>
      <c r="J51" s="24"/>
      <c r="K51" s="6"/>
      <c r="L51" s="24"/>
      <c r="M51" s="24"/>
      <c r="N51" s="6"/>
      <c r="O51" s="6"/>
      <c r="P51" s="6"/>
      <c r="Q51" s="6"/>
    </row>
    <row r="52" spans="2:17" ht="21" customHeight="1">
      <c r="B52" s="583"/>
      <c r="C52" s="583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39"/>
      <c r="P52" s="39"/>
      <c r="Q52" s="39"/>
    </row>
    <row r="53" spans="2:17" ht="39.75" customHeight="1">
      <c r="B53" s="129" t="s">
        <v>92</v>
      </c>
      <c r="C53" s="43"/>
      <c r="D53" s="6"/>
      <c r="E53" s="6"/>
      <c r="F53" s="6"/>
      <c r="G53" s="6"/>
      <c r="H53" s="26"/>
      <c r="I53" s="26"/>
      <c r="J53" s="26"/>
      <c r="K53" s="26"/>
      <c r="L53" s="26"/>
      <c r="M53" s="26"/>
      <c r="N53" s="44"/>
      <c r="O53" s="44"/>
      <c r="P53" s="44"/>
      <c r="Q53" s="42"/>
    </row>
    <row r="54" spans="2:17" ht="111" customHeight="1">
      <c r="B54" s="615"/>
      <c r="C54" s="616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8"/>
      <c r="O54" s="122"/>
      <c r="P54" s="122"/>
      <c r="Q54" s="42"/>
    </row>
    <row r="55" spans="2:17" ht="9" customHeight="1">
      <c r="B55" s="583"/>
      <c r="C55" s="583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39"/>
      <c r="P55" s="39"/>
      <c r="Q55" s="24"/>
    </row>
  </sheetData>
  <sheetProtection/>
  <mergeCells count="83"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B3:E5"/>
    <mergeCell ref="B12:E12"/>
    <mergeCell ref="B14:E14"/>
    <mergeCell ref="B15:E15"/>
    <mergeCell ref="B13:E13"/>
    <mergeCell ref="B18:E18"/>
    <mergeCell ref="B16:E16"/>
    <mergeCell ref="B17:E17"/>
    <mergeCell ref="K19:L19"/>
    <mergeCell ref="I33:K35"/>
    <mergeCell ref="L33:N34"/>
    <mergeCell ref="K22:L22"/>
    <mergeCell ref="K25:L25"/>
    <mergeCell ref="K27:L27"/>
    <mergeCell ref="M21:N21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B24:E24"/>
    <mergeCell ref="B22:E22"/>
    <mergeCell ref="B28:E28"/>
    <mergeCell ref="B27:E27"/>
    <mergeCell ref="M22:N22"/>
    <mergeCell ref="M28:N28"/>
    <mergeCell ref="M23:N23"/>
    <mergeCell ref="B26:E26"/>
  </mergeCells>
  <dataValidations count="199"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C48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I48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K48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G48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N48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O48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P48">
      <formula1>0</formula1>
      <formula2>9999999</formula2>
    </dataValidation>
    <dataValidation type="whole" allowBlank="1" showErrorMessage="1" errorTitle="Pozor!" error="Vkládejte pouze číselné hodnoty!" sqref="N29">
      <formula1>0</formula1>
      <formula2>99999999</formula2>
    </dataValidation>
    <dataValidation type="whole" allowBlank="1" showErrorMessage="1" errorTitle="Pozor!" error="Vkládejte pouze číselné hodnoty!" sqref="O29">
      <formula1>0</formula1>
      <formula2>99999999</formula2>
    </dataValidation>
    <dataValidation type="whole" allowBlank="1" showErrorMessage="1" errorTitle="Pozor!" error="Vkládejte pouze číselné hodnoty!" sqref="P29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M29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G29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H29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I29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J29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K29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type="whole" allowBlank="1" showErrorMessage="1" errorTitle="Pozor!" error="Vkládejte pouze číselné hodnoty!" sqref="L29">
      <formula1>0</formula1>
      <formula2>99999999</formula2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L37">
      <formula1>99999999</formula1>
    </dataValidation>
    <dataValidation allowBlank="1" showErrorMessage="1" errorTitle="Pozor!" error="Vkládejte pouze číselné hodnoty!" sqref="M37">
      <formula1>99999999</formula1>
    </dataValidation>
    <dataValidation allowBlank="1" showErrorMessage="1" errorTitle="Pozor!" error="Vkládejte pouze číselné hodnoty!" sqref="I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2.125" style="114" customWidth="1"/>
    <col min="2" max="4" width="9.625" style="0" customWidth="1"/>
  </cols>
  <sheetData>
    <row r="1" ht="15.75" customHeight="1">
      <c r="A1" s="108" t="s">
        <v>427</v>
      </c>
    </row>
    <row r="2" ht="18" customHeight="1">
      <c r="A2" s="109"/>
    </row>
    <row r="3" ht="18" customHeight="1">
      <c r="A3" s="109" t="s">
        <v>428</v>
      </c>
    </row>
    <row r="4" ht="18" customHeight="1">
      <c r="A4" s="109"/>
    </row>
    <row r="5" ht="15" customHeight="1">
      <c r="A5" s="110"/>
    </row>
    <row r="6" ht="15.75" customHeight="1">
      <c r="A6" s="111" t="s">
        <v>27</v>
      </c>
    </row>
    <row r="7" ht="15" customHeight="1">
      <c r="A7" s="86" t="s">
        <v>429</v>
      </c>
    </row>
    <row r="8" ht="15" customHeight="1">
      <c r="A8" s="86" t="s">
        <v>430</v>
      </c>
    </row>
    <row r="9" ht="15" customHeight="1">
      <c r="A9" s="86" t="s">
        <v>431</v>
      </c>
    </row>
    <row r="10" spans="1:4" ht="15" customHeight="1">
      <c r="A10" s="86" t="s">
        <v>432</v>
      </c>
      <c r="D10" s="112"/>
    </row>
    <row r="11" ht="15" customHeight="1">
      <c r="A11" s="86" t="s">
        <v>433</v>
      </c>
    </row>
    <row r="12" ht="15" customHeight="1">
      <c r="A12" s="86" t="s">
        <v>434</v>
      </c>
    </row>
    <row r="13" ht="15" customHeight="1">
      <c r="A13" s="86" t="s">
        <v>435</v>
      </c>
    </row>
    <row r="14" ht="15" customHeight="1">
      <c r="A14" s="86" t="s">
        <v>436</v>
      </c>
    </row>
    <row r="15" ht="15" customHeight="1">
      <c r="A15" s="86" t="s">
        <v>437</v>
      </c>
    </row>
    <row r="16" ht="15" customHeight="1">
      <c r="A16" s="86" t="s">
        <v>438</v>
      </c>
    </row>
    <row r="17" ht="15" customHeight="1">
      <c r="A17" s="86" t="s">
        <v>439</v>
      </c>
    </row>
    <row r="18" ht="15" customHeight="1">
      <c r="A18" s="86" t="s">
        <v>440</v>
      </c>
    </row>
    <row r="19" ht="15" customHeight="1">
      <c r="A19" s="86" t="s">
        <v>441</v>
      </c>
    </row>
    <row r="20" ht="15" customHeight="1">
      <c r="A20" s="86" t="s">
        <v>442</v>
      </c>
    </row>
    <row r="21" ht="15" customHeight="1">
      <c r="A21" s="86" t="s">
        <v>443</v>
      </c>
    </row>
    <row r="22" ht="15" customHeight="1">
      <c r="A22" s="86" t="s">
        <v>444</v>
      </c>
    </row>
    <row r="23" ht="15" customHeight="1">
      <c r="A23" s="86"/>
    </row>
    <row r="24" ht="15" customHeight="1">
      <c r="A24" s="86"/>
    </row>
    <row r="25" ht="15.75" customHeight="1">
      <c r="A25" s="111" t="s">
        <v>445</v>
      </c>
    </row>
    <row r="26" ht="15" customHeight="1">
      <c r="A26" s="86" t="s">
        <v>446</v>
      </c>
    </row>
    <row r="27" ht="15" customHeight="1">
      <c r="A27" s="86" t="s">
        <v>447</v>
      </c>
    </row>
    <row r="28" ht="15" customHeight="1">
      <c r="A28" s="86" t="s">
        <v>448</v>
      </c>
    </row>
    <row r="29" ht="15" customHeight="1">
      <c r="A29" s="86" t="s">
        <v>449</v>
      </c>
    </row>
    <row r="30" ht="15" customHeight="1">
      <c r="A30" s="86" t="s">
        <v>450</v>
      </c>
    </row>
    <row r="31" ht="15" customHeight="1">
      <c r="A31" s="86" t="s">
        <v>451</v>
      </c>
    </row>
    <row r="32" ht="15" customHeight="1">
      <c r="A32" s="86" t="s">
        <v>452</v>
      </c>
    </row>
    <row r="33" ht="15" customHeight="1">
      <c r="A33" s="86" t="s">
        <v>453</v>
      </c>
    </row>
    <row r="34" ht="15" customHeight="1">
      <c r="A34" s="86" t="s">
        <v>454</v>
      </c>
    </row>
    <row r="35" ht="15" customHeight="1">
      <c r="A35" s="86" t="s">
        <v>455</v>
      </c>
    </row>
    <row r="36" ht="15" customHeight="1">
      <c r="A36" s="86" t="s">
        <v>456</v>
      </c>
    </row>
    <row r="37" ht="15" customHeight="1">
      <c r="A37" s="86" t="s">
        <v>457</v>
      </c>
    </row>
    <row r="38" ht="15" customHeight="1">
      <c r="A38" s="86" t="s">
        <v>458</v>
      </c>
    </row>
    <row r="39" ht="15" customHeight="1">
      <c r="A39" s="86" t="s">
        <v>459</v>
      </c>
    </row>
    <row r="40" ht="15" customHeight="1">
      <c r="A40" s="86" t="s">
        <v>460</v>
      </c>
    </row>
    <row r="41" ht="15" customHeight="1">
      <c r="A41" s="86" t="s">
        <v>461</v>
      </c>
    </row>
    <row r="42" ht="15" customHeight="1">
      <c r="A42" s="86" t="s">
        <v>462</v>
      </c>
    </row>
    <row r="43" ht="15" customHeight="1">
      <c r="A43" s="86" t="s">
        <v>463</v>
      </c>
    </row>
    <row r="44" ht="15" customHeight="1">
      <c r="A44" s="87" t="s">
        <v>464</v>
      </c>
    </row>
    <row r="45" ht="15" customHeight="1">
      <c r="A45" s="174" t="s">
        <v>465</v>
      </c>
    </row>
    <row r="46" ht="15" customHeight="1">
      <c r="A46" s="174" t="s">
        <v>466</v>
      </c>
    </row>
    <row r="47" ht="15" customHeight="1">
      <c r="A47" s="174" t="s">
        <v>467</v>
      </c>
    </row>
    <row r="48" ht="15.75" customHeight="1">
      <c r="A48" s="245" t="s">
        <v>468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8" t="s">
        <v>469</v>
      </c>
    </row>
    <row r="3" ht="14.25" customHeight="1">
      <c r="A3" s="86"/>
    </row>
    <row r="4" ht="15" customHeight="1">
      <c r="A4" s="111" t="s">
        <v>470</v>
      </c>
    </row>
    <row r="5" ht="14.25" customHeight="1">
      <c r="A5" s="86" t="s">
        <v>471</v>
      </c>
    </row>
    <row r="6" ht="14.25" customHeight="1">
      <c r="A6" s="86" t="s">
        <v>472</v>
      </c>
    </row>
    <row r="7" ht="14.25" customHeight="1">
      <c r="A7" s="86" t="s">
        <v>473</v>
      </c>
    </row>
    <row r="8" ht="14.25" customHeight="1">
      <c r="A8" s="86" t="s">
        <v>474</v>
      </c>
    </row>
    <row r="9" ht="14.25" customHeight="1">
      <c r="A9" s="86" t="s">
        <v>475</v>
      </c>
    </row>
    <row r="10" ht="14.25" customHeight="1">
      <c r="A10" s="86" t="s">
        <v>476</v>
      </c>
    </row>
    <row r="11" ht="14.25" customHeight="1">
      <c r="A11" s="86" t="s">
        <v>477</v>
      </c>
    </row>
    <row r="12" ht="14.25" customHeight="1">
      <c r="A12" s="86" t="s">
        <v>478</v>
      </c>
    </row>
    <row r="13" ht="14.25" customHeight="1">
      <c r="A13" s="86" t="s">
        <v>479</v>
      </c>
    </row>
    <row r="14" ht="14.25" customHeight="1">
      <c r="A14" s="86"/>
    </row>
    <row r="15" ht="13.5" customHeight="1">
      <c r="A15" s="113"/>
    </row>
    <row r="16" ht="15" customHeight="1">
      <c r="A16" s="111" t="s">
        <v>74</v>
      </c>
    </row>
    <row r="17" ht="14.25" customHeight="1">
      <c r="A17" s="86" t="s">
        <v>480</v>
      </c>
    </row>
    <row r="18" ht="14.25" customHeight="1">
      <c r="A18" s="86" t="s">
        <v>481</v>
      </c>
    </row>
    <row r="19" ht="14.25" customHeight="1">
      <c r="A19" s="86" t="s">
        <v>482</v>
      </c>
    </row>
    <row r="20" ht="14.25" customHeight="1">
      <c r="A20" s="86" t="s">
        <v>483</v>
      </c>
    </row>
    <row r="21" ht="14.25" customHeight="1">
      <c r="A21" s="86" t="s">
        <v>484</v>
      </c>
    </row>
    <row r="22" ht="14.25" customHeight="1">
      <c r="A22" s="86" t="s">
        <v>485</v>
      </c>
    </row>
    <row r="23" ht="14.25" customHeight="1">
      <c r="A23" s="86" t="s">
        <v>486</v>
      </c>
    </row>
    <row r="24" ht="14.25" customHeight="1">
      <c r="A24" s="86" t="s">
        <v>487</v>
      </c>
    </row>
    <row r="25" ht="14.25" customHeight="1">
      <c r="A25" s="86" t="s">
        <v>488</v>
      </c>
    </row>
    <row r="26" ht="14.25" customHeight="1">
      <c r="A26" s="86" t="s">
        <v>489</v>
      </c>
    </row>
    <row r="27" ht="14.25" customHeight="1">
      <c r="A27" s="86" t="s">
        <v>490</v>
      </c>
    </row>
    <row r="28" ht="14.25" customHeight="1">
      <c r="A28" s="86" t="s">
        <v>491</v>
      </c>
    </row>
    <row r="29" ht="14.25" customHeight="1">
      <c r="A29" s="86" t="s">
        <v>492</v>
      </c>
    </row>
    <row r="30" ht="14.25" customHeight="1">
      <c r="A30" s="86" t="s">
        <v>493</v>
      </c>
    </row>
    <row r="31" ht="14.25" customHeight="1">
      <c r="A31" s="86" t="s">
        <v>494</v>
      </c>
    </row>
    <row r="32" ht="14.25" customHeight="1">
      <c r="A32" s="86" t="s">
        <v>495</v>
      </c>
    </row>
    <row r="33" ht="14.25" customHeight="1">
      <c r="A33" s="86" t="s">
        <v>496</v>
      </c>
    </row>
    <row r="34" ht="14.25" customHeight="1">
      <c r="A34" s="86"/>
    </row>
    <row r="35" ht="14.25" customHeight="1">
      <c r="A35" s="97"/>
    </row>
    <row r="36" ht="15" customHeight="1">
      <c r="A36" s="111" t="s">
        <v>497</v>
      </c>
    </row>
    <row r="37" ht="15" customHeight="1">
      <c r="A37" s="111"/>
    </row>
    <row r="38" ht="20.25" customHeight="1">
      <c r="A38" s="86" t="s">
        <v>498</v>
      </c>
    </row>
    <row r="39" ht="11.25" customHeight="1">
      <c r="A39" s="86"/>
    </row>
    <row r="40" ht="17.25" customHeight="1">
      <c r="A40" s="86" t="s">
        <v>499</v>
      </c>
    </row>
    <row r="41" ht="14.25" customHeight="1">
      <c r="A41" s="86" t="s">
        <v>500</v>
      </c>
    </row>
    <row r="42" ht="14.25" customHeight="1">
      <c r="A42" s="86" t="s">
        <v>501</v>
      </c>
    </row>
    <row r="43" ht="15.75" customHeight="1">
      <c r="A43" s="86" t="s">
        <v>502</v>
      </c>
    </row>
    <row r="44" ht="14.25" customHeight="1">
      <c r="A44" s="86" t="s">
        <v>503</v>
      </c>
    </row>
    <row r="45" ht="14.25" customHeight="1">
      <c r="A45" s="86" t="s">
        <v>504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</cp:lastModifiedBy>
  <dcterms:created xsi:type="dcterms:W3CDTF">2002-09-23T09:59:31Z</dcterms:created>
  <dcterms:modified xsi:type="dcterms:W3CDTF">2017-03-24T09:13:22Z</dcterms:modified>
  <cp:category/>
  <cp:version/>
  <cp:contentType/>
  <cp:contentStatus/>
</cp:coreProperties>
</file>