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5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 12" sheetId="12" r:id="rId12"/>
    <sheet name="Strana13" sheetId="13" r:id="rId13"/>
    <sheet name="Strana14" sheetId="14" r:id="rId14"/>
    <sheet name="Strana15" sheetId="15" r:id="rId15"/>
    <sheet name="Strana 16" sheetId="16" r:id="rId16"/>
  </sheets>
  <definedNames>
    <definedName name="_xlnm.Print_Area" localSheetId="9">'Strana10'!$A$1:$A$67</definedName>
    <definedName name="_xlnm.Print_Area" localSheetId="10">'Strana11'!$A$3:$A$72</definedName>
    <definedName name="_xlnm.Print_Area" localSheetId="13">'Strana14'!$A$1:$A$32</definedName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<sst xmlns="http://schemas.openxmlformats.org/spreadsheetml/2006/main" count="1106" uniqueCount="918">
  <si>
    <t>V (MPSV) 20-01</t>
  </si>
  <si>
    <t>Ministerstvo práce a sociálních věcí</t>
  </si>
  <si>
    <t>Na Poříčním právu 1/376, 128 01 Praha 2</t>
  </si>
  <si>
    <t>Schváleno ČSÚ pro MPSV</t>
  </si>
  <si>
    <t>ČV 130/23 ze dne 28. 7. 2022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</si>
  <si>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2024</t>
    </r>
    <r>
      <rPr>
        <sz val="9"/>
        <color indexed="8"/>
        <rFont val="Times New Roman"/>
        <family val="0"/>
      </rPr>
      <t xml:space="preserve">     </t>
    </r>
  </si>
  <si>
    <t xml:space="preserve">v rámci Programu statistických </t>
  </si>
  <si>
    <t>v elektronické podobě na MPSV - odboru programového financování a statistiky.</t>
  </si>
  <si>
    <t>zjišťování na rok 2023</t>
  </si>
  <si>
    <t>Kontaktní osoba: Ing. Zuzana Nová,</t>
  </si>
  <si>
    <t>e-mail: zuzana.nova@mpsv.cz, tel.: 950 192 553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</si>
  <si>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</si>
  <si>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</si>
  <si>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</si>
  <si>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</si>
  <si>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</si>
  <si>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</si>
  <si>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</si>
  <si>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</si>
  <si>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</si>
  <si>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</si>
  <si>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</si>
  <si>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</si>
  <si>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</si>
  <si>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</si>
  <si>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2/16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</si>
  <si>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</si>
  <si>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</si>
  <si>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</si>
  <si>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</si>
  <si>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rodin         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</si>
  <si>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</si>
  <si>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</si>
  <si>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</si>
  <si>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</si>
  <si>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</si>
  <si>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</si>
  <si>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</si>
  <si>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</si>
  <si>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</si>
  <si>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</si>
  <si>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</si>
  <si>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</si>
  <si>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</si>
  <si>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</si>
  <si>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</si>
  <si>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</si>
  <si>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</si>
  <si>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</si>
  <si>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</si>
  <si>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</si>
  <si>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</si>
  <si>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</si>
  <si>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</si>
  <si>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</si>
  <si>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</si>
  <si>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</si>
  <si>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</si>
  <si>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</si>
  <si>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</si>
  <si>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</si>
  <si>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</si>
  <si>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</si>
  <si>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</si>
  <si>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</si>
  <si>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</si>
  <si>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</si>
  <si>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nezařazené do evidence OSPOD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</si>
  <si>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</si>
  <si>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</si>
  <si>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</si>
  <si>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</si>
  <si>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</si>
  <si>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</si>
  <si>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</si>
  <si>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</si>
  <si>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</si>
  <si>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</si>
  <si>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</si>
  <si>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</si>
  <si>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Uložená trestní opatření</t>
  </si>
  <si>
    <t>Uložená výchovná opatření mladistvým</t>
  </si>
  <si>
    <t>84a</t>
  </si>
  <si>
    <t>Mladiství ve vazbě</t>
  </si>
  <si>
    <t>84b</t>
  </si>
  <si>
    <t>Řádek 84a: Sloupec 4 musí být roven sloupci 1.</t>
  </si>
  <si>
    <t>Mladiství ve výkonu odnětí svobody</t>
  </si>
  <si>
    <t>84c</t>
  </si>
  <si>
    <t>Řádek 84b: Sloupec 4 musí být roven sloupci 1.</t>
  </si>
  <si>
    <t>Klienti s uloženým ochranným léčením ústavním</t>
  </si>
  <si>
    <t>84d</t>
  </si>
  <si>
    <t>Řádek 84d: Součet sl. 2 a 4 musí být roven sl. 1.</t>
  </si>
  <si>
    <t>Opatření uložená dětem mladším 15 let</t>
  </si>
  <si>
    <t>Řádek 85: Sloupec 2 musí být roven sloupci 1.</t>
  </si>
  <si>
    <t>Vaše poznámky a připomínky:</t>
  </si>
  <si>
    <t>V (MPSV) 20-01    str. 3/16</t>
  </si>
  <si>
    <t>V. Náhradní péče</t>
  </si>
  <si>
    <t>A. Pěstounská péče, osobní péče poručníka, péče jiné osoby</t>
  </si>
  <si>
    <t>Počet dětí           k 31. 12.</t>
  </si>
  <si>
    <t>Zánik pěstounské péče, poručenství nebo svěření dítěte do péče jiné fyzické osoby než rodiče               ve sledovaném roce</t>
  </si>
  <si>
    <t>z toho dítě odešlo</t>
  </si>
  <si>
    <t>nabytí plné svéprávnosti dítěte</t>
  </si>
  <si>
    <t>celkem</t>
  </si>
  <si>
    <t xml:space="preserve">svěřené do péče osobám blízkým nebo příbuzným 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</si>
  <si>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</si>
  <si>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</si>
  <si>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</si>
  <si>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</si>
  <si>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</si>
  <si>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</si>
  <si>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 nebo být menší.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</si>
  <si>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</si>
  <si>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</si>
  <si>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 nebo být menší.</t>
  </si>
  <si>
    <t>Poručenství s osobní péčí poručníka</t>
  </si>
  <si>
    <t>89c</t>
  </si>
  <si>
    <t>Řádek 89c: Součet sloupců 4,5,6,7,8 se musí rovnat sloupci 9 nebo být menší.</t>
  </si>
  <si>
    <t>Svěření dítěte do péče jiné osoby</t>
  </si>
  <si>
    <t>89d</t>
  </si>
  <si>
    <t>Řádek 89d: Součet sloupců 4,5,6,7,8 se musí rovnat sloupci 9 nebo být menší.</t>
  </si>
  <si>
    <t>B. Počet osob vykonávajících náhradní rodinnou péči</t>
  </si>
  <si>
    <t>Počet osob, které mají svěřeno alespoň jedno dítě do NRP, nebo jsou zařazeny do evidence osob, které mohou vykonávat pěstounskou péči na přechodnou dobu</t>
  </si>
  <si>
    <t>Zprostřed-kovaná NRP</t>
  </si>
  <si>
    <t>Nezprostředkovaná NRP</t>
  </si>
  <si>
    <t>v tom podle vztahu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</si>
  <si>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</si>
  <si>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</si>
  <si>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</si>
  <si>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</si>
  <si>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</si>
  <si>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</si>
  <si>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</si>
  <si>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4,5,6,7se musí rovnat sloupci 3.</t>
  </si>
  <si>
    <t>Pěstounská péče                         na přechodnou dobu</t>
  </si>
  <si>
    <t>90a</t>
  </si>
  <si>
    <t>90b</t>
  </si>
  <si>
    <t>Řádek 90b: Součet sloupců 4,5,6,7 se musí rovnat sloupci 3.</t>
  </si>
  <si>
    <t>Péče jiné osoby</t>
  </si>
  <si>
    <t>90c</t>
  </si>
  <si>
    <t>Řádek 90c: Součet sloupců 4,5,6,7 se musí rovnat sloupci 3.</t>
  </si>
  <si>
    <t>C. Žadatelé o zprostředkování náhradní rodinné péče</t>
  </si>
  <si>
    <t>Počet podaných žádostí o zprostředkování náhradní rodinné péče</t>
  </si>
  <si>
    <t>Počet žádostí zařazených do evidence        k 31.12. sledovaného roku</t>
  </si>
  <si>
    <t>podaných za sledovaný rok</t>
  </si>
  <si>
    <t>nevyřízených k 31. 12.</t>
  </si>
  <si>
    <t>Žadatelé o osvojení</t>
  </si>
  <si>
    <t xml:space="preserve">   z toho cizinec s hlášeným pobytem        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</si>
  <si>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</si>
  <si>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</si>
  <si>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</si>
  <si>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</si>
  <si>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</si>
  <si>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</si>
  <si>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</si>
  <si>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</si>
  <si>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pěstounských rodin dle počtu dětí svěřených do péče osoby pečující nebo osoby v evidenci k 31. 12. sledovaného roku</t>
  </si>
  <si>
    <t>7 a více</t>
  </si>
  <si>
    <t>Osoby, s nimiž byla sjednána dohoda o výkonu pěstounské péče</t>
  </si>
  <si>
    <t>93a</t>
  </si>
  <si>
    <t>Řádek 93a: Součet sloupců 0-7, se musí rovnat sloupci - celkem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</si>
  <si>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</si>
  <si>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</si>
  <si>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93b: Součet sloupců 0 - 7  se musí rovnat sloupci celkem.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</si>
  <si>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</si>
  <si>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</si>
  <si>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93c: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</si>
  <si>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</si>
  <si>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93d</t>
  </si>
  <si>
    <t>Řádek 93d: Součet sloupců 0 - 7, se musí rovnat sloupci celkem.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</si>
  <si>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</si>
  <si>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</si>
  <si>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</si>
  <si>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</si>
  <si>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</si>
  <si>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</si>
  <si>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</si>
  <si>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</si>
  <si>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</si>
  <si>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</si>
  <si>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</si>
  <si>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</si>
  <si>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</si>
  <si>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</si>
  <si>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</si>
  <si>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</si>
  <si>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</si>
  <si>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</si>
  <si>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smlouvy o poskytování ochrany a pomoci</t>
  </si>
  <si>
    <t>96b</t>
  </si>
  <si>
    <t>V (MPSV) 20-01    str. 4/16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</si>
  <si>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</si>
  <si>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</si>
  <si>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</si>
  <si>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</si>
  <si>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</si>
  <si>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</si>
  <si>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</si>
  <si>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5.</t>
  </si>
  <si>
    <t>Počet dětí odebraných z péče rodičů na základě rozsudku soudu</t>
  </si>
  <si>
    <t>Řádek 98: Součet sloupců 1,2,3,4, se musí rovnat sloupci 5.</t>
  </si>
  <si>
    <t>Celkem odebraných dětí</t>
  </si>
  <si>
    <t>Řádek 99: Součet sloupců 1,2,3,4, se musí rovnat sloupci 5.</t>
  </si>
  <si>
    <t xml:space="preserve">F. Děti odebrané z péče rodičů - pokračování </t>
  </si>
  <si>
    <t>Součet čísel ve sloupcích 1,2,3,4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</si>
  <si>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</si>
  <si>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</si>
  <si>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</si>
  <si>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</si>
  <si>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</si>
  <si>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</si>
  <si>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</si>
  <si>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</si>
  <si>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</si>
  <si>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</si>
  <si>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</si>
  <si>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</si>
  <si>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G. Děti vedené krajským úřadem v evidenci dětí, pro které je třeba zprostředkovat pěstounskou péči nebo osvojení (evidence dětí)*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</si>
  <si>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</si>
  <si>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</si>
  <si>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</si>
  <si>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</si>
  <si>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dětí zařazených               v evidenci k 31. 12. sledovaného roku</t>
  </si>
  <si>
    <t>Z toho děti se zdravotním postižením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</si>
  <si>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</si>
  <si>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</si>
  <si>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</si>
  <si>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</si>
  <si>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>Děti vedené v evidenci dětí</t>
  </si>
  <si>
    <t xml:space="preserve">   z toho děti splňující podmínky pro osvojení</t>
  </si>
  <si>
    <t>*Vyplní pouze krajské úřady a Magistrát hlavního města Prahy</t>
  </si>
  <si>
    <t>VII. A Evidenční údaje</t>
  </si>
  <si>
    <t>Počet případů  ve sledovaném roce</t>
  </si>
  <si>
    <t>z toho soudem vyhověno</t>
  </si>
  <si>
    <t>z toho soudem zamítnuto</t>
  </si>
  <si>
    <t>z toho soudem nerozhodnuto</t>
  </si>
  <si>
    <t>Podané návrhy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</si>
  <si>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</si>
  <si>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</si>
  <si>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</si>
  <si>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</si>
  <si>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</si>
  <si>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</si>
  <si>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</si>
  <si>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</si>
  <si>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</si>
  <si>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</si>
  <si>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</si>
  <si>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</si>
  <si>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</si>
  <si>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nařízení předběžného opatření k ochraně dítěte před domácím násilím podle § 400 a násl. zákona o zvláštních řízeních soudních</t>
  </si>
  <si>
    <t>106d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</si>
  <si>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</si>
  <si>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</si>
  <si>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</si>
  <si>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</si>
  <si>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</si>
  <si>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</si>
  <si>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zurušení pěstounské péče</t>
  </si>
  <si>
    <t>106i</t>
  </si>
  <si>
    <t>odvolání poručníka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</si>
  <si>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</si>
  <si>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</si>
  <si>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</si>
  <si>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</si>
  <si>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</si>
  <si>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</si>
  <si>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</si>
  <si>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</si>
  <si>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</si>
  <si>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</si>
  <si>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</si>
  <si>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</si>
  <si>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</si>
  <si>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</si>
  <si>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</si>
  <si>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</si>
  <si>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</si>
  <si>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</si>
  <si>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</si>
  <si>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</si>
  <si>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</si>
  <si>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</si>
  <si>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</si>
  <si>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</si>
  <si>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nezletilých cizinců bez doprovodu</t>
  </si>
  <si>
    <t>110b</t>
  </si>
  <si>
    <t xml:space="preserve">      z toho dívek</t>
  </si>
  <si>
    <t>110c</t>
  </si>
  <si>
    <t>Počet dětí odložených do babyboxu</t>
  </si>
  <si>
    <t xml:space="preserve">VII. B Rozhodovací činnost obecního úřadu </t>
  </si>
  <si>
    <t>V (MPSV) 20-01    str. 5/16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</si>
  <si>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</si>
  <si>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</si>
  <si>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</si>
  <si>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</si>
  <si>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</si>
  <si>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</si>
  <si>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</si>
  <si>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</si>
  <si>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</si>
  <si>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</si>
  <si>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</si>
  <si>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</si>
  <si>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</si>
  <si>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</si>
  <si>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</si>
  <si>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</si>
  <si>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</si>
  <si>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</si>
  <si>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                        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</si>
  <si>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</si>
  <si>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</si>
  <si>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</si>
  <si>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</si>
  <si>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</si>
  <si>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Rozhodnutí ve věci souhlasu OSPOD s poskytováním pobytových služeb dítěti na základě smlouvy podle § 16b ZSPOD</t>
  </si>
  <si>
    <t>112l</t>
  </si>
  <si>
    <t xml:space="preserve">Součet řádků 112m, 112n, 112o, 112p, 112q, 112r a 112s by měl být roven nebo menší než řádek 112l. </t>
  </si>
  <si>
    <t>z toho rozhodnuto o</t>
  </si>
  <si>
    <t>souhlasu s poskytováním ochrany a pomoci                 v zařízení pro děti vyžadující okamžitou pomoc</t>
  </si>
  <si>
    <t>112m</t>
  </si>
  <si>
    <t>souhlasu s prodloužením smlouvy o poskytování ochrany a pomoci v zařízení pro děti vyžadující okamžitou pomoc</t>
  </si>
  <si>
    <t>112n</t>
  </si>
  <si>
    <t>souhlasu s poskytováním sociální služby dítěti           do 15 let v domově pro osoby se zdravotním postižením</t>
  </si>
  <si>
    <t>112o</t>
  </si>
  <si>
    <t xml:space="preserve">souhlasu s poskytováním služeb v dětském domově pro děti do 3 let 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</si>
  <si>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</si>
  <si>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</si>
  <si>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</si>
  <si>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</si>
  <si>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</si>
  <si>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</si>
  <si>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</si>
  <si>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</si>
  <si>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</si>
  <si>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</si>
  <si>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</si>
  <si>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</si>
  <si>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</si>
  <si>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</si>
  <si>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</si>
  <si>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</si>
  <si>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</si>
  <si>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</si>
  <si>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</si>
  <si>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</si>
  <si>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</si>
  <si>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</si>
  <si>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</si>
  <si>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6/16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</si>
  <si>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</si>
  <si>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</si>
  <si>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</si>
  <si>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</si>
  <si>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</si>
  <si>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</si>
  <si>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</si>
  <si>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</si>
  <si>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</si>
  <si>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</si>
  <si>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</si>
  <si>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</si>
  <si>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</si>
  <si>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</si>
  <si>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</si>
  <si>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</si>
  <si>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</si>
  <si>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</si>
  <si>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</si>
  <si>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</si>
  <si>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</si>
  <si>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</si>
  <si>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</si>
  <si>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</si>
  <si>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</si>
  <si>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</si>
  <si>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</si>
  <si>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</si>
  <si>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</si>
  <si>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</si>
  <si>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</si>
  <si>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</si>
  <si>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</si>
  <si>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</si>
  <si>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</si>
  <si>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</si>
  <si>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</si>
  <si>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</si>
  <si>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</si>
  <si>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</si>
  <si>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</si>
  <si>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</si>
  <si>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</si>
  <si>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</si>
  <si>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</si>
  <si>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</si>
  <si>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</si>
  <si>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</si>
  <si>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</si>
  <si>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</si>
  <si>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</si>
  <si>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</si>
  <si>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</si>
  <si>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</si>
  <si>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</si>
  <si>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</si>
  <si>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</si>
  <si>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</si>
  <si>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</si>
  <si>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</si>
  <si>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</si>
  <si>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</si>
  <si>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</si>
  <si>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</si>
  <si>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</si>
  <si>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</si>
  <si>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</si>
  <si>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</si>
  <si>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7/16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</si>
  <si>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</si>
  <si>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</si>
  <si>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</si>
  <si>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</si>
  <si>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</si>
  <si>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</si>
  <si>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</si>
  <si>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</si>
  <si>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</si>
  <si>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</si>
  <si>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</si>
  <si>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</si>
  <si>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</si>
  <si>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</si>
  <si>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</si>
  <si>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</si>
  <si>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</si>
  <si>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</si>
  <si>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</si>
  <si>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</si>
  <si>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</si>
  <si>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</si>
  <si>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</si>
  <si>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</si>
  <si>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1 písm. j) ZSPOD</t>
  </si>
  <si>
    <t>176b</t>
  </si>
  <si>
    <t>Řádek 176b: Součet sloupců 2 až 6 se musí rovnat sloupci 1.</t>
  </si>
  <si>
    <t>Přestupek podle § 59 odst. 2 ZSPOD</t>
  </si>
  <si>
    <t>176c</t>
  </si>
  <si>
    <t>Řádek 176b: Součet sloupců 2 až 4 se musí rovnat sloupci 1.</t>
  </si>
  <si>
    <t>Přestupek podle § 59 odst. 3 ZSPOD</t>
  </si>
  <si>
    <t>176d</t>
  </si>
  <si>
    <t>Řádek 176c: Součet sloupců 5 a 6 se musí rovnat sloupci 1.</t>
  </si>
  <si>
    <t>Přestupek podle § 59a odst. 1 ZSPOD</t>
  </si>
  <si>
    <t>176e</t>
  </si>
  <si>
    <t>Řádek 176d: Součet sloupců 4 až 6 se musí rovnat sloupci 1.</t>
  </si>
  <si>
    <t>Přestupek podle § 59b odst. 1 ZSPOD</t>
  </si>
  <si>
    <t>176f</t>
  </si>
  <si>
    <t>Řádek 176e: Součet sloupců 4 až 6 se musí rovnat sloupci 1.</t>
  </si>
  <si>
    <t xml:space="preserve">Přestupek podle § 59c odst. 1 ZSPOD </t>
  </si>
  <si>
    <t>176g</t>
  </si>
  <si>
    <t>Řádek 176f: Součet sloupců 4 až 6 se musí rovnat sloupci 1.</t>
  </si>
  <si>
    <t xml:space="preserve">Přestupek podle § 59d odst. 1 písm. a)  ZSPOD </t>
  </si>
  <si>
    <t>176h</t>
  </si>
  <si>
    <t>Řádek 176g: Součet sloupců 2 až 4 se musí rovnat sloupci 1.</t>
  </si>
  <si>
    <t xml:space="preserve">Přestupek podle § 59d odst. 1 písm. b)  ZSPOD </t>
  </si>
  <si>
    <t>176i</t>
  </si>
  <si>
    <t>Řádek 176h: Součet sloupců 2 až 4 se musí rovnat sloupci 1.</t>
  </si>
  <si>
    <t xml:space="preserve">Přestupek podle § 59d odst. 1 písm. c)  ZSPOD </t>
  </si>
  <si>
    <t>176j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</si>
  <si>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</si>
  <si>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</si>
  <si>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</si>
  <si>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       pro děti            a mládež</t>
  </si>
  <si>
    <t>zaměstnanci vykonávající agendu dohod o výkonu pěstounské péče</t>
  </si>
  <si>
    <t>ostatní zaměstnanci vykonávající agendu NRP</t>
  </si>
  <si>
    <t>zaměstnanci specializující          se na agendu ochrany týraných a zneužívaných dětí</t>
  </si>
  <si>
    <t>Počet zaměstnanců celkem</t>
  </si>
  <si>
    <t>Přepočtené úvazky zaměstnanců OSPOD</t>
  </si>
  <si>
    <t>181a</t>
  </si>
  <si>
    <t>V (MPSV) 20-01    str. 8/16</t>
  </si>
  <si>
    <t>Metodické vysvětlivky k výkazu V (MSPV) 20-01</t>
  </si>
  <si>
    <t>Ř. 71 sl. 2 - uvede se počet nových případů, které zapsal OSPOD do rejstříku Om</t>
  </si>
  <si>
    <t xml:space="preserve">                   ve sledovaném roce,</t>
  </si>
  <si>
    <t xml:space="preserve">        sl. 3 - uvede se celkový počet spisů Om, které OSPOD evidoval v rejstříku Om </t>
  </si>
  <si>
    <t xml:space="preserve">                  k 31. 12. sledovaného roku 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</si>
  <si>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</si>
  <si>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</si>
  <si>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</si>
  <si>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</si>
  <si>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Nom,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</si>
  <si>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</si>
  <si>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</si>
  <si>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roce, včetně případů z předchozího roku).</t>
  </si>
  <si>
    <t>Ř. 72 - součet sl. 1 a 2 musí být roven sl. 3.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</si>
  <si>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</si>
  <si>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</si>
  <si>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</si>
  <si>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</si>
  <si>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</si>
  <si>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</si>
  <si>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</si>
  <si>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</si>
  <si>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</si>
  <si>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</si>
  <si>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Ř. 76 sl. 1 -  uvede se počet dětí, u kterých soud pravomocně rozhodl ve sledovaném roce </t>
  </si>
  <si>
    <t xml:space="preserve">                    o svěření  do pěstounské péče podle § 958 a násl. NOZ.</t>
  </si>
  <si>
    <t xml:space="preserve">Ř. 77  sl. 1 - uvede se počet dětí, které byly soudem svěřeny do pěstounské péče na přechodnou 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</si>
  <si>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</si>
  <si>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</si>
  <si>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</si>
  <si>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</si>
  <si>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</si>
  <si>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</si>
  <si>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>Ř. 73 až ř. 78 - sl. 2 uvede se počet dětí, které byly ve sledovaném roce svěřeny do péče</t>
  </si>
  <si>
    <t xml:space="preserve">                 některého z příbuzných nebo do péče jiné blízké osoby blízké dítěti nebo jeho rodině.</t>
  </si>
  <si>
    <t xml:space="preserve">Ř. 73 až ř. 78 sl. 3 - uvede se počet dětí se zdravotním postižením (bez ohledu na určení stupně </t>
  </si>
  <si>
    <t xml:space="preserve">                                závislosti na péči jiné osoby), které byly ve sledovaném roce svěřeny </t>
  </si>
  <si>
    <t xml:space="preserve">                                do některé z uvedených forem náhradní rodinné péče.</t>
  </si>
  <si>
    <t>Ř. 73 až ř. 78, sl. 1 - uvede se počet dětí včetně mladistvých (15 - 18 let).</t>
  </si>
  <si>
    <t>V (MPSV) 20-01    str. 9/16</t>
  </si>
  <si>
    <t xml:space="preserve">III. Klienti kurátora pro děti a mládež </t>
  </si>
  <si>
    <t xml:space="preserve">Ř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</si>
  <si>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</si>
  <si>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</si>
  <si>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</si>
  <si>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</si>
  <si>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</si>
  <si>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</si>
  <si>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</si>
  <si>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</si>
  <si>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</si>
  <si>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</si>
  <si>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</si>
  <si>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</si>
  <si>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</si>
  <si>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</si>
  <si>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</si>
  <si>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</si>
  <si>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</si>
  <si>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</si>
  <si>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</si>
  <si>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</si>
  <si>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</si>
  <si>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</si>
  <si>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</si>
  <si>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</si>
  <si>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výstrahou).</t>
  </si>
  <si>
    <t xml:space="preserve">Ř. 84b , 84c - uvede se počet mladistvých, kteří se ve sledovaném roce nacházeli (i opakovaně) </t>
  </si>
  <si>
    <t xml:space="preserve">                       ve věznici  ve výkonu vazby  nebo ve výkonu trestního opatření odnětí svobody.</t>
  </si>
  <si>
    <t>Ř. 84d - uvede se počet klientů kurátora pro děti a mládež, kterým soud pro mládež</t>
  </si>
  <si>
    <t xml:space="preserve">              ve sledovaném roce uložil ochranné léčení ústavní podle § 21 a § 93 odst. 1 písm. g) </t>
  </si>
  <si>
    <t xml:space="preserve">             zákona č. 218/2003 Sb., o soudnictví ve věcech mládeže, ve spojení s § 99 trestního zákoníku.</t>
  </si>
  <si>
    <t>Ř. 85 - uvedou se počty opatření uložených dětem mladším 15 let podle § 93 zákona</t>
  </si>
  <si>
    <t xml:space="preserve">            č. 218/2003 Sb., o soudnictví ve věcech mládeže, ve znění pozdějších předpisů.</t>
  </si>
  <si>
    <t xml:space="preserve"> V. Náhradní péče </t>
  </si>
  <si>
    <t xml:space="preserve">   A. Pěstounská péče, osobní péče poručníka, péče jiné osoby</t>
  </si>
  <si>
    <t>Ř. 89a  až 89d sl. 1 - uvede se počet všech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</si>
  <si>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</si>
  <si>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roku.</t>
  </si>
  <si>
    <t>Ř. 89a až 89d sl. 2 - uvede se počet všech dětí se zdravotním postižením (bez ohledu na určení stupně</t>
  </si>
  <si>
    <t xml:space="preserve">                                závislosti na péči jiné osoby), které byly ke konci sledovaného roku svěřeny</t>
  </si>
  <si>
    <t>Ř. 89a až 89d sl. 3 - uvede se počet dětí z celkového počtu dětí v náhradní rodinné péči (sloupec 1), které jsou k 31. 12. sledovaného roku svěřeny do péče osobám blízkým nebo příbuzným (nezprostředkovaná náhradní rodinná péče.</t>
  </si>
  <si>
    <t>V (MPSV) 20-01    str. 10/16</t>
  </si>
  <si>
    <t>Ř. 89a až 89d sl. 8 -  uvede se počet dětí, u nich došlo ve sledovaném roce k zániku náhradní rodinné</t>
  </si>
  <si>
    <t xml:space="preserve">                                  péče nabytím plné svéprávnosti</t>
  </si>
  <si>
    <t>Ř. 89a až 89d sl. 9 – uvede se celkový počet dětí, u nichž došlo ve sledovaném roce k zániku</t>
  </si>
  <si>
    <t xml:space="preserve">                                  náhradní rodinné péče, kdy dítě odešlo do některého z prostředí uvedených</t>
  </si>
  <si>
    <t xml:space="preserve">                                  ve sloupcích 4, 5, 6, a 7, případně kdy dítě nabylo plné svéprávnosti dle sloupce 8,</t>
  </si>
  <si>
    <t xml:space="preserve">                                  včetně počtu dětí, u nichž NRP zanikla z důvodu úmrtí dítěte   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</si>
  <si>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</si>
  <si>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</si>
  <si>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</si>
  <si>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</si>
  <si>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</si>
  <si>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</si>
  <si>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osobní péče poručníka nebo do péče jiné osoby; </t>
  </si>
  <si>
    <t xml:space="preserve">                                      nebo které jsou zařazeny do evidence osob, které mohou vykonávat</t>
  </si>
  <si>
    <t xml:space="preserve">                                      pěstounskou péči na přechodnou dobu, v případě společné péče manželů</t>
  </si>
  <si>
    <t xml:space="preserve">                                      nebo jiných dvou osob se započítává každá z těchto osob zvlášť.</t>
  </si>
  <si>
    <t>Ř. 90, 90b a 90c sl. 4 – uvede se počet osob, u kterých svěření dítěte do péče rozhodnutím soudu</t>
  </si>
  <si>
    <t xml:space="preserve">                                      předcházelo zprostředkování NRP krajským úřadem podle § 24 zákona </t>
  </si>
  <si>
    <t xml:space="preserve">                                      č. 359/1999 Sb., resp. bylo krajským úřadem vydáno oznámení o vhodnosti </t>
  </si>
  <si>
    <t xml:space="preserve">                                      stát se pěstounem nebo osvojitelem, v případě společné péče manželů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</si>
  <si>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</si>
  <si>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</si>
  <si>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</si>
  <si>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</si>
  <si>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            ke svěřenému dítěti bez ohledu na rok svěření do této péče, v případě </t>
  </si>
  <si>
    <t xml:space="preserve">                                         společné péče manželů nebo jiných dvou osob se započítává každá zvlášť.</t>
  </si>
  <si>
    <t xml:space="preserve">   C. Žadatelé o zprostředkování náhradní rodinné péče</t>
  </si>
  <si>
    <t xml:space="preserve">Ř. 91a - uvede se počet podaných žádostí, kdy alespoň jeden ze žadatelů je cizinec hlášený k pobytu  </t>
  </si>
  <si>
    <t xml:space="preserve">              na území ČR po dobu nejméně 365 dnů.</t>
  </si>
  <si>
    <t>Ř. 92a - uvede se počet podaných žádostí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</si>
  <si>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</si>
  <si>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</si>
  <si>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</si>
  <si>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</si>
  <si>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</si>
  <si>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</si>
  <si>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úřadu.</t>
  </si>
  <si>
    <t>Ř. 91 až 93 sl. 3 - uvede se počet všech žádostí žadatelů, kteří jsou k 31. 12. sledovaného roku pravomocně</t>
  </si>
  <si>
    <t xml:space="preserve">                             zařazeni v evidenci krajského úřadu podle § 22 odst. 3 a § 27a odst. 3 </t>
  </si>
  <si>
    <t xml:space="preserve">                             zákona č. 359/1999 Sb. Společná žádost manželů se uvede jako jedna žádost.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</si>
  <si>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</si>
  <si>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</si>
  <si>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rodin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</si>
  <si>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</si>
  <si>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</si>
  <si>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</si>
  <si>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</si>
  <si>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</si>
  <si>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</si>
  <si>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</si>
  <si>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</si>
  <si>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</si>
  <si>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rodin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</si>
  <si>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</si>
  <si>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</si>
  <si>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rodin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</si>
  <si>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</si>
  <si>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</si>
  <si>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</si>
  <si>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>Ř. 93d - uvede se počet osob pečujících podle § 2a písm. c) bod 2 a 3 zákona č. 359/1999 Sb., kterým obecní úřad obce s rozšířenou působností vydal kladné vyjádření podle § 16a odst. 3 zákona č. 359/1999 Sb. o tom, že tato osoba o dítě osobně pečuje v průběhu řízení o svěření dítěte do její pěstounské péče, předpěstounské péče nebo o jejím jmenování poručníkem, a případně též o tom, že péče této osoby o dítě není zjevně bezdůvodná.</t>
  </si>
  <si>
    <t>V (MPSV) 20-01    str. 11/16</t>
  </si>
  <si>
    <t xml:space="preserve">    E. Děti umístěné v náhradní péči zařízení pro péči o děti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</si>
  <si>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</si>
  <si>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</si>
  <si>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</si>
  <si>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</si>
  <si>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</si>
  <si>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</si>
  <si>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</si>
  <si>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</si>
  <si>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</si>
  <si>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</si>
  <si>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</si>
  <si>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</si>
  <si>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</si>
  <si>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</si>
  <si>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</si>
  <si>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</si>
  <si>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</si>
  <si>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</si>
  <si>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</si>
  <si>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</si>
  <si>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</si>
  <si>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</si>
  <si>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</si>
  <si>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</si>
  <si>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</si>
  <si>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</si>
  <si>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</si>
  <si>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</si>
  <si>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</si>
  <si>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</si>
  <si>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</si>
  <si>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</si>
  <si>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</si>
  <si>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</si>
  <si>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</si>
  <si>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na základě smlouvy o poskytování ochrany a pomoci podle § 42a zákona č. 359/1999 Sb. </t>
  </si>
  <si>
    <t>Ř. 96b sl. 8 - uvede se počet dětí, u kterých byl pobyt dítě v zařízení pro děti vyžadující okamžitou pomoc ukončen z důvodu rozhodnutí OSPOD o zamítnutí žádosti o vydání souhlasu s poskytováním ochrany a pomoci, usnesení o zastavení řízení ve věci žádosti o vydání souhlasu nebo rozhodnutí o zrušení souhlasu s poskytováním ochrany a pomoci</t>
  </si>
  <si>
    <t xml:space="preserve">    F. Děti odebrané z péče rodičů</t>
  </si>
  <si>
    <t>Ř. 97 - uvede se počet dětí, které byly ve sledovaném roce odebrány z péče rodičů nebo jednoho z rodičů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</si>
  <si>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</si>
  <si>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</si>
  <si>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</si>
  <si>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r>
      <rPr>
        <sz val="10"/>
        <color indexed="8"/>
        <rFont val="Arial CE"/>
        <family val="0"/>
      </rPr>
      <t xml:space="preserve">           odebrány z péče jednoho z rodičů a svěřeny  do péče druhého rodiče); </t>
    </r>
    <r>
      <rPr>
        <b/>
        <sz val="11"/>
        <color indexed="8"/>
        <rFont val="Arial CE"/>
        <family val="0"/>
      </rPr>
      <t>v případě, že dítě bylo</t>
    </r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</si>
  <si>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ve sledovaném roce odebráno z péče rodičů  opakovaně, uvede se pouze jednou </t>
    </r>
  </si>
  <si>
    <r>
      <rPr>
        <sz val="10"/>
        <color indexed="8"/>
        <rFont val="Arial CE"/>
        <family val="0"/>
      </rPr>
      <t xml:space="preserve">          </t>
    </r>
    <r>
      <rPr>
        <b/>
        <sz val="11"/>
        <color indexed="8"/>
        <rFont val="Arial CE"/>
        <family val="0"/>
      </rPr>
      <t xml:space="preserve">(zapíše se pouze první odebrání dítěte z péče rodičů); </t>
    </r>
    <r>
      <rPr>
        <sz val="11"/>
        <color indexed="8"/>
        <rFont val="Arial CE"/>
        <family val="0"/>
      </rPr>
      <t>součet sl. 1 až 4 musí být roven sl. 5.</t>
    </r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</si>
  <si>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</si>
  <si>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</si>
  <si>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</si>
  <si>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rPr>
        <sz val="10"/>
        <color indexed="8"/>
        <rFont val="Arial CE"/>
        <family val="0"/>
      </rPr>
      <t xml:space="preserve">          byly odebrány z péče jednoho z rodičů a svěřeny do péče druhého rodiče); </t>
    </r>
    <r>
      <rPr>
        <b/>
        <sz val="11"/>
        <color indexed="8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</si>
  <si>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</si>
  <si>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</si>
  <si>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rodičů předběžným opatřením soudu, uvede se toto dítě do ř. 97); </t>
    </r>
    <r>
      <rPr>
        <sz val="11"/>
        <color indexed="8"/>
        <rFont val="Arial CE"/>
        <family val="0"/>
      </rPr>
      <t xml:space="preserve">součet sl. 1 až 4 musí být </t>
    </r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</si>
  <si>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</si>
  <si>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</si>
  <si>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</si>
  <si>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</si>
  <si>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</si>
  <si>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</si>
  <si>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</si>
  <si>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</si>
  <si>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</si>
  <si>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</si>
  <si>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</si>
  <si>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</si>
  <si>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rodičů.</t>
  </si>
  <si>
    <t>Ř. 99c, sl. 1 až 5 - musí být roven součtu řádků 99a a 99b</t>
  </si>
  <si>
    <t xml:space="preserve">                                                                                                                      V (MPSV) 20-01 str. 12/16</t>
  </si>
  <si>
    <t xml:space="preserve">     G. Děti vedené krajským úřadem v evidenci dětí, pro které je třeba zprostředkovat </t>
  </si>
  <si>
    <t xml:space="preserve">     pěstounskou péči nebo osvojení (evidence dětí)</t>
  </si>
  <si>
    <t xml:space="preserve">Ř. 100 a 101 - uvede se počet dětí, které krajský úřad vede v evidenci dětí, pro které je </t>
  </si>
  <si>
    <t xml:space="preserve">        třeba zprostředkovat pěstounskou péči nebo osvojení (evidence dětí).</t>
  </si>
  <si>
    <t xml:space="preserve">        V ř. 100 se uvede počet všech dětí vedených krajským úřadem   </t>
  </si>
  <si>
    <t xml:space="preserve">        v evidenci dětí. V ř. 101 se uvede počet dětí vedených v evidenci dětí</t>
  </si>
  <si>
    <t xml:space="preserve">        (ř. 100), u nichž jsou zároveň splněny podmínky pro osvojení.</t>
  </si>
  <si>
    <r>
      <rPr>
        <sz val="10"/>
        <color indexed="8"/>
        <rFont val="Arial CE"/>
        <family val="0"/>
      </rPr>
      <t xml:space="preserve">        </t>
    </r>
    <r>
      <rPr>
        <b/>
        <sz val="11"/>
        <color indexed="8"/>
        <rFont val="Arial"/>
        <family val="0"/>
      </rPr>
      <t>Hodnoty uvedené v ř. 101 musí být nižší než hodnoty v ř. 100.</t>
    </r>
  </si>
  <si>
    <t xml:space="preserve"> sl. 1 - uvede se počet dětí, které byly v průběhu sledovaného roku</t>
  </si>
  <si>
    <t xml:space="preserve">           zařazeny krajským úřadem do evidence dětí, a to po vyhodnocení</t>
  </si>
  <si>
    <t xml:space="preserve">           obsahu kopie spisové dokumentace postoupené obecním úřadem</t>
  </si>
  <si>
    <t xml:space="preserve">           obce s rozšířenou působností.</t>
  </si>
  <si>
    <t>sl. 2 - uvede se celkový počet dětí vyřazených v průběhu sledovaného roku</t>
  </si>
  <si>
    <t xml:space="preserve">          z evidence dětí na základě důvodů uvededených ve sl. 3 až 6.</t>
  </si>
  <si>
    <t xml:space="preserve">          Hodnota uvedená ve sl. 2 odpovídá součtu hodnot uvedených</t>
  </si>
  <si>
    <t xml:space="preserve">          ve sl. 3 až 6.</t>
  </si>
  <si>
    <t>sl. 3 - uvede se počet dětí, které byly v průběhu sledovaného roku vyřazeny</t>
  </si>
  <si>
    <t xml:space="preserve">          z evidence dětí na základě pravomocného rozhodnutí soudu</t>
  </si>
  <si>
    <t xml:space="preserve">          o svěření dítěte do pěstounské péče, do poručenství s osobní péčí</t>
  </si>
  <si>
    <t xml:space="preserve">          poručníka, do péče jiné osoby, nebo na základě pravomocného</t>
  </si>
  <si>
    <t xml:space="preserve">          rozhodnutí soudu o osvojení dítěte.</t>
  </si>
  <si>
    <t>sl. 4 - uvede se počet dětí, u nichž v průběhu sledovaného roku soud</t>
  </si>
  <si>
    <t xml:space="preserve">          pravomocně rozhodl o ukončení pobytu v ústavní péči (včetně ZDVOP)</t>
  </si>
  <si>
    <t xml:space="preserve">          nebo v PPPD, a dítě bylo předáno do péče rodičů.</t>
  </si>
  <si>
    <t>sl. 5 - uvede se počet dětí, které byly v průběhu sledovaného roku vyřazeny</t>
  </si>
  <si>
    <t xml:space="preserve">          z evidence dětí na základě zjištění závažných důvodů znemožňujících</t>
  </si>
  <si>
    <t xml:space="preserve">          zprostředkování pěstounské péče nebo osvojení. Mezi tyto důvody</t>
  </si>
  <si>
    <t xml:space="preserve">          náleží např. opakované vyslovení nesouhlasu dítěte se zprostředková-</t>
  </si>
  <si>
    <t xml:space="preserve">          ním pěstounské péče nebo osvojení, nařízení ochranné výchovy, vzetí</t>
  </si>
  <si>
    <t xml:space="preserve">          dítěte do vazby, výkon trestu odnětí svobody, uložení ochranného</t>
  </si>
  <si>
    <t xml:space="preserve">          léčení ústavního, úmrtí dítěte apod.</t>
  </si>
  <si>
    <t>sl. 6 - uvede se počet dětí, které byly v průběhu sledovaného roku vyřazeny</t>
  </si>
  <si>
    <t xml:space="preserve">          z evidence dětí z důvodu dosažení zletilosti, případně z důvodu nabytí </t>
  </si>
  <si>
    <t xml:space="preserve">          plné svéprávnosti.</t>
  </si>
  <si>
    <t>sl. 7 - uvede se počet dětí vedených v evidenci dětí k 31. 12. sledovaného</t>
  </si>
  <si>
    <t xml:space="preserve">          roku</t>
  </si>
  <si>
    <t>sl. 8 - z počtu dětí uvedených ve sl. 7 se uvede počet dětí se zdravotním</t>
  </si>
  <si>
    <t xml:space="preserve">          postižením, a to bez ohledu na určení stupně závislosti na péči jiné</t>
  </si>
  <si>
    <t xml:space="preserve">          osoby.</t>
  </si>
  <si>
    <t xml:space="preserve">          Hodnota uvedená ve sl. 8 musí být vždy nižší než hodnota </t>
  </si>
  <si>
    <t xml:space="preserve">          uvedená ve sl. 7.</t>
  </si>
  <si>
    <t xml:space="preserve">                                                                                                                                     V (MPSV) 20-01 str. 13/16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</si>
  <si>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</si>
  <si>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</si>
  <si>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</si>
  <si>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</si>
  <si>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</si>
  <si>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</si>
  <si>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</si>
  <si>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</si>
  <si>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do ústavního zařízení formou předběžného opatření soudu podle § 452 odst.1 zákona č. 292/2013 Sb.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</si>
  <si>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</si>
  <si>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</si>
  <si>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</si>
  <si>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</si>
  <si>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106d - uvede se počet návrhů na nařízení předběžného opatření soudu k ochraně dítěte před domácím</t>
  </si>
  <si>
    <t xml:space="preserve">               násilím podle § 400 a násl. zákona o zvláštních řízeních soudních, které podal obecní úřad obce</t>
  </si>
  <si>
    <t xml:space="preserve">              s rozšířenou působností jménem dítěte na základě § 16 odst. 2 zákona č. 359/1999 Sb.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</si>
  <si>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</si>
  <si>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</si>
  <si>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</si>
  <si>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106i - uvede se počet návrhů na zrušení pěstounskié péče podle § 14 odst. 1 písm. l) zákona č. 359/1999 Sb.</t>
  </si>
  <si>
    <t xml:space="preserve">Ř. 106j - uvede se počet návrhů na odvolání poručníka, který porušuje své poručnické povinnosti podle § 937       </t>
  </si>
  <si>
    <t xml:space="preserve">              odst. 1 NOZ</t>
  </si>
  <si>
    <t>Ř. 102 až ř. 106l,sl. 2 - uvede se počet případů, ve kterých soud pravomocně vyhověl návrhu</t>
  </si>
  <si>
    <t xml:space="preserve">                                      obecního úřadu obce s rozšířenou působností.</t>
  </si>
  <si>
    <t>Ř. 102 až ř. 106l,sl. 3 - uvede se počet případů, ve kterých soud pravomocně zamítl návrh</t>
  </si>
  <si>
    <t xml:space="preserve">Ř. 102 až ř. 106l,sl. 4 - uvede se počet případů, ve kterých soud ve sledovaném roce pravomocně </t>
  </si>
  <si>
    <t xml:space="preserve">                                      nerozhodl o návrhu obecního úřadu obce s rozšířenou působností.</t>
  </si>
  <si>
    <t>Ř. 102 až ř. 106l - součet sloupců 2 a 4 musí být roven sloupci 1!!!</t>
  </si>
  <si>
    <t xml:space="preserve">Ř. 108b - uvede se zejména trestný čin svěření dítěte do moci jiného (§ 169 TZ),  znásilnění (§ 185 TZ),  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</si>
  <si>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</si>
  <si>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</si>
  <si>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</si>
  <si>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</si>
  <si>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</si>
  <si>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</si>
  <si>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</si>
  <si>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</si>
  <si>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</si>
  <si>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</si>
  <si>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</si>
  <si>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</si>
  <si>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</si>
  <si>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</si>
  <si>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928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</si>
  <si>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</si>
  <si>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</si>
  <si>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</si>
  <si>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</si>
  <si>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České republiky, která byla podle tohoto ustanovení oznámena OSPOD.</t>
  </si>
  <si>
    <t>Ř. 110b, 110c - uvede se celkový počet nezletilých cizinců bez doprovodu, kteří byli řešení ze strany</t>
  </si>
  <si>
    <t xml:space="preserve">                       OSPOD v daném roce bez ohledu na rozsah provedených úkonů.</t>
  </si>
  <si>
    <t>Ř. 111 - uvede se počet dětí, které byly v obvodu obecního úřadu obce s rozšířenou působností</t>
  </si>
  <si>
    <t xml:space="preserve">              odloženy v průběhu sledovaného roku do tzv. babyboxu.</t>
  </si>
  <si>
    <t xml:space="preserve">                                                                                                                                                      V (MPSV) 20-01 str. 14/16</t>
  </si>
  <si>
    <t xml:space="preserve"> VII. B  Rozhodovací  činnost obecního úřadu obce s rozšířenou působností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</si>
  <si>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</si>
  <si>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</si>
  <si>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</si>
  <si>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</si>
  <si>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</si>
  <si>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usnesení vydaných podle § 55 odst. 7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</si>
  <si>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</si>
  <si>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</si>
  <si>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Ř. 112l - uvede se celkový počet rozhodnutí podle § 16b zákona č. 359/1999 Sb. ve věci souhlasu</t>
  </si>
  <si>
    <t xml:space="preserve">s poskytováním ochrany a pomoci dítěti v zařízení pro děti vyžadující okamžitou pomoc, s poskytováním </t>
  </si>
  <si>
    <t xml:space="preserve">sociální služby v domově pro osoby se zdravotním postižením a služeb v dětském domově pro děti do 3 let </t>
  </si>
  <si>
    <t>věku.</t>
  </si>
  <si>
    <t xml:space="preserve">Ř. 112m - uvede se počet kladných rozhodnutí, kterými bylo vyhověno žádosti o vydání souhlasu s poskytováním ochrany a pomoci v zařízení pro děti vyžadující okamžitou pomoci podle § 16b odst. 1 písm. a) a § 16b odst. 3 zákona č. 359/1999 Sb. </t>
  </si>
  <si>
    <t>Ř. 112n - uvede se počet kladných rozhodnutí, kterými bylo vyhověno žádosti o vydání souhlasu s prodloužením smlouvy o poskytování ochrany a pomoci dítěti v zařízení pro děti vyžadující okamžitou pomoc podle § 16b odst. 1 písm. b) a § 16b odst. 3 zákona č. 359/1999 Sb.</t>
  </si>
  <si>
    <t>Ř. 112o - uvede se počet kladných rozhodnutí, kterými bylo vyhověno žádosti o vydání souhlasu s poskytováním sociální služby dítěti do 15 let věku v domově pro osoby se zdravotním postižením podle § 16b odst. 1 písm. c) zákona č. 359/1999 Sb. a § 91 odst. 2 zákona č. 108/2006 Sb., o sociálních službách.</t>
  </si>
  <si>
    <t>Ř. 112p - uvede se počet kladných rozhodnutí, kterými bylo vyhověno žádosti o vydání souhlasu s poskytováním služeb dítěti v dětském domově pro děti do 3 let věku podle § 16b odst. 1 písm. d) zákona č. 359/1999 Sb. a § 44 odst. 6 zákona č. 372/2011 Sb., o zdravotních službách.</t>
  </si>
  <si>
    <t>Ř. 112q - uvede se počet rozhodnutí, kterými bylo pravomocně rozhodnuto o zamítnutí žádosti o vydání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</si>
  <si>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112r - uvede se počet rozhodnutí, kterými bylo podle § 16b odst. 5 zákona č. 359/1999 Sb. pravomocně rozhodnuto o zrušení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</si>
  <si>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112s - uvede se počet usnesení, kterými bylo podle § 64 odst. 5 zákona č. 359/1999 Sb. pravomocně rozhodnuto o zastavení řízení o žádosti o vydání souhlasu podle § 16b z důvodu opožděného podání žádosti.</t>
  </si>
  <si>
    <t xml:space="preserve">VIII.  Zařízení sociálně-právní ochrany k 31. 12.  </t>
  </si>
  <si>
    <t>Tabulku vyplňují pouze krajské úřady.</t>
  </si>
  <si>
    <t xml:space="preserve">Ř. 114 až ř. 117 sl. 1 - uvede se počet zařízení ve správním obvodu krajského úřadu. Pokud má </t>
  </si>
  <si>
    <t xml:space="preserve">                                    ZDVOP detašované pracoviště na jiné adrese, započítává se toto pracoviště</t>
  </si>
  <si>
    <t xml:space="preserve">                                    ve výkazu jako samostatný ZDVOP.</t>
  </si>
  <si>
    <t xml:space="preserve">Ř. 114 až ř. 117, sl. 3 až 5 - uvedou se počty jednotlivých zařízení podle typu zřizovatele. </t>
  </si>
  <si>
    <t xml:space="preserve">                                             Upozorňujeme, že ve sl. 5 se neuvádějí ZDVOP zřízené příspěvkovými</t>
  </si>
  <si>
    <t xml:space="preserve">                                              organizacemi krajů a měst, které mají být uvedeny ve sl. 3 a sl. 4.</t>
  </si>
  <si>
    <t>V (MPSV) 20-01    str. 15/16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</si>
  <si>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</si>
  <si>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</si>
  <si>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</si>
  <si>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</si>
  <si>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</si>
  <si>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</si>
  <si>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</si>
  <si>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</si>
  <si>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</si>
  <si>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</si>
  <si>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</si>
  <si>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</si>
  <si>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</si>
  <si>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</si>
  <si>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</si>
  <si>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</si>
  <si>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</si>
  <si>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</si>
  <si>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</si>
  <si>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</si>
  <si>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</si>
  <si>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</si>
  <si>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</si>
  <si>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„nezjištěno“.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</si>
  <si>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</si>
  <si>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</si>
  <si>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</si>
  <si>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</si>
  <si>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</si>
  <si>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</si>
  <si>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</si>
  <si>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</si>
  <si>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</si>
  <si>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</si>
  <si>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</si>
  <si>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</si>
  <si>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</si>
  <si>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</si>
  <si>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</si>
  <si>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rodiny.</t>
  </si>
  <si>
    <t>V (MPSV) 20-01    str. 16/16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</si>
  <si>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</si>
  <si>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</si>
  <si>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</si>
  <si>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</si>
  <si>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</si>
  <si>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</si>
  <si>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</si>
  <si>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</si>
  <si>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</si>
  <si>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</si>
  <si>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</si>
  <si>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</si>
  <si>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</si>
  <si>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</si>
  <si>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</si>
  <si>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</si>
  <si>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</si>
  <si>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</si>
  <si>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</si>
  <si>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</si>
  <si>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</si>
  <si>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</si>
  <si>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</si>
  <si>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</si>
  <si>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</si>
  <si>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</si>
  <si>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</si>
  <si>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psychologa).</t>
  </si>
  <si>
    <t xml:space="preserve">Ř. 172 až ř.176j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</si>
  <si>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</si>
  <si>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</si>
  <si>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>XI. Počet zaměstnanců orgánu sociálně-právní ochrany dětí k 31. 12. sledovaného roku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</si>
  <si>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</si>
  <si>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</si>
  <si>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</si>
  <si>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</si>
  <si>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</si>
  <si>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</si>
  <si>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</si>
  <si>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</si>
  <si>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</si>
  <si>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</si>
  <si>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</si>
  <si>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</si>
  <si>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</si>
  <si>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</si>
  <si>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</si>
  <si>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</si>
  <si>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</si>
  <si>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</si>
  <si>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</si>
  <si>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</si>
  <si>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</si>
  <si>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</si>
  <si>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</si>
  <si>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 xml:space="preserve">Česká republika </t>
  </si>
  <si>
    <t>00006599</t>
  </si>
  <si>
    <t>Řádek 84: Součet sl. 2 a 4 musí být roven sl. 1.</t>
  </si>
  <si>
    <t>Řádek 84c: Sloupec 4 musí být roven sloupci 1.</t>
  </si>
  <si>
    <t>4) součet řádků 119 až 123 se musí rovnat nebo být menší než součet řádků 139, 144  a 145 v jednotlivých sloupcích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</si>
</sst>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7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sz val="12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2"/>
      <color indexed="8"/>
      <name val="Arial CE"/>
      <family val="0"/>
    </font>
    <font>
      <b/>
      <i/>
      <sz val="11"/>
      <color indexed="8"/>
      <name val="Arial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darkGrid">
        <fgColor indexed="8"/>
        <bgColor indexed="12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70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justify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10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2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2" fillId="33" borderId="11" xfId="0" applyFont="1" applyFill="1" applyBorder="1" applyAlignment="1" applyProtection="1">
      <alignment horizontal="left" wrapText="1"/>
      <protection/>
    </xf>
    <xf numFmtId="0" fontId="22" fillId="33" borderId="0" xfId="0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top" wrapText="1"/>
      <protection locked="0"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23" fillId="33" borderId="11" xfId="0" applyFont="1" applyFill="1" applyBorder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 applyProtection="1">
      <alignment horizontal="left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4" fillId="33" borderId="0" xfId="0" applyFont="1" applyFill="1" applyAlignment="1" applyProtection="1">
      <alignment horizontal="right"/>
      <protection/>
    </xf>
    <xf numFmtId="0" fontId="25" fillId="33" borderId="0" xfId="0" applyFont="1" applyFill="1" applyAlignment="1" applyProtection="1">
      <alignment horizontal="right" vertical="top"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0" fillId="33" borderId="42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9" fillId="33" borderId="0" xfId="0" applyFont="1" applyFill="1" applyAlignment="1" applyProtection="1">
      <alignment horizontal="center" wrapText="1"/>
      <protection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3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wrapText="1"/>
      <protection/>
    </xf>
    <xf numFmtId="0" fontId="17" fillId="0" borderId="0" xfId="0" applyFont="1" applyFill="1" applyAlignment="1" applyProtection="1">
      <alignment wrapText="1"/>
      <protection/>
    </xf>
    <xf numFmtId="0" fontId="33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horizontal="justify"/>
      <protection/>
    </xf>
    <xf numFmtId="0" fontId="13" fillId="0" borderId="0" xfId="0" applyFont="1" applyFill="1" applyAlignment="1" applyProtection="1">
      <alignment horizontal="left" wrapText="1"/>
      <protection/>
    </xf>
    <xf numFmtId="0" fontId="35" fillId="0" borderId="0" xfId="0" applyFont="1" applyFill="1" applyAlignment="1" applyProtection="1">
      <alignment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9" fillId="33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/>
    </xf>
    <xf numFmtId="164" fontId="4" fillId="0" borderId="47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47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0" fillId="0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7" fillId="33" borderId="43" xfId="0" applyFont="1" applyFill="1" applyBorder="1" applyAlignment="1" applyProtection="1">
      <alignment horizontal="center" vertical="center"/>
      <protection/>
    </xf>
    <xf numFmtId="0" fontId="38" fillId="0" borderId="44" xfId="0" applyFont="1" applyFill="1" applyBorder="1" applyAlignment="1" applyProtection="1">
      <alignment horizontal="center"/>
      <protection/>
    </xf>
    <xf numFmtId="0" fontId="38" fillId="0" borderId="4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6" fillId="33" borderId="0" xfId="0" applyNumberFormat="1" applyFont="1" applyFill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left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66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67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2" fillId="33" borderId="58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42" xfId="0" applyFont="1" applyFill="1" applyBorder="1" applyAlignment="1" applyProtection="1">
      <alignment horizontal="center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6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9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5" fillId="33" borderId="7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6" fillId="33" borderId="74" xfId="0" applyFont="1" applyFill="1" applyBorder="1" applyAlignment="1" applyProtection="1">
      <alignment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0" fontId="6" fillId="33" borderId="54" xfId="0" applyFont="1" applyFill="1" applyBorder="1" applyAlignment="1" applyProtection="1">
      <alignment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81" xfId="0" applyFont="1" applyFill="1" applyBorder="1" applyAlignment="1" applyProtection="1">
      <alignment vertical="center"/>
      <protection/>
    </xf>
    <xf numFmtId="0" fontId="5" fillId="33" borderId="82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76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33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22" fillId="33" borderId="33" xfId="0" applyFont="1" applyFill="1" applyBorder="1" applyAlignment="1" applyProtection="1">
      <alignment horizontal="left" vertical="top" wrapText="1"/>
      <protection/>
    </xf>
    <xf numFmtId="0" fontId="39" fillId="33" borderId="53" xfId="0" applyFont="1" applyFill="1" applyBorder="1" applyAlignment="1" applyProtection="1">
      <alignment horizontal="left" vertical="top" wrapText="1"/>
      <protection/>
    </xf>
    <xf numFmtId="0" fontId="39" fillId="33" borderId="34" xfId="0" applyFont="1" applyFill="1" applyBorder="1" applyAlignment="1" applyProtection="1">
      <alignment horizontal="left" vertical="top" wrapText="1"/>
      <protection/>
    </xf>
    <xf numFmtId="0" fontId="39" fillId="33" borderId="54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6" fillId="33" borderId="53" xfId="0" applyFont="1" applyFill="1" applyBorder="1" applyAlignment="1" applyProtection="1">
      <alignment horizontal="left" vertical="top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40" fillId="33" borderId="33" xfId="0" applyFont="1" applyFill="1" applyBorder="1" applyAlignment="1" applyProtection="1">
      <alignment horizontal="left" vertical="top" wrapText="1"/>
      <protection/>
    </xf>
    <xf numFmtId="0" fontId="41" fillId="33" borderId="53" xfId="0" applyFont="1" applyFill="1" applyBorder="1" applyAlignment="1" applyProtection="1">
      <alignment horizontal="left" vertical="top" wrapText="1"/>
      <protection/>
    </xf>
    <xf numFmtId="0" fontId="41" fillId="33" borderId="29" xfId="0" applyFont="1" applyFill="1" applyBorder="1" applyAlignment="1" applyProtection="1">
      <alignment horizontal="left" vertical="top" wrapText="1"/>
      <protection/>
    </xf>
    <xf numFmtId="0" fontId="41" fillId="33" borderId="30" xfId="0" applyFont="1" applyFill="1" applyBorder="1" applyAlignment="1" applyProtection="1">
      <alignment horizontal="left" vertical="top" wrapText="1"/>
      <protection/>
    </xf>
    <xf numFmtId="0" fontId="41" fillId="33" borderId="34" xfId="0" applyFont="1" applyFill="1" applyBorder="1" applyAlignment="1" applyProtection="1">
      <alignment horizontal="left" vertical="top" wrapText="1"/>
      <protection/>
    </xf>
    <xf numFmtId="0" fontId="41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3" xfId="0" applyNumberFormat="1" applyFont="1" applyFill="1" applyBorder="1" applyAlignment="1" applyProtection="1">
      <alignment horizontal="left" vertical="top" wrapText="1"/>
      <protection/>
    </xf>
    <xf numFmtId="49" fontId="2" fillId="33" borderId="53" xfId="0" applyNumberFormat="1" applyFont="1" applyFill="1" applyBorder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34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31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247650</xdr:colOff>
      <xdr:row>3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9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B21" sqref="B21:J21"/>
    </sheetView>
  </sheetViews>
  <sheetFormatPr defaultColWidth="9.00390625" defaultRowHeight="0" customHeight="1" zeroHeight="1"/>
  <cols>
    <col min="1" max="1" width="1.4921875" style="76" customWidth="1"/>
    <col min="2" max="2" width="13.75390625" style="0" customWidth="1"/>
    <col min="3" max="3" width="9.25390625" style="0" customWidth="1"/>
    <col min="4" max="4" width="8.00390625" style="0" customWidth="1"/>
    <col min="5" max="5" width="7.75390625" style="0" customWidth="1"/>
    <col min="6" max="6" width="17.50390625" style="0" customWidth="1"/>
    <col min="7" max="7" width="12.25390625" style="0" customWidth="1"/>
    <col min="8" max="8" width="6.25390625" style="0" customWidth="1"/>
    <col min="9" max="9" width="8.50390625" style="0" customWidth="1"/>
    <col min="10" max="10" width="10.50390625" style="0" customWidth="1"/>
    <col min="11" max="11" width="1.75390625" style="76" customWidth="1"/>
    <col min="12" max="14" width="0" style="0" hidden="1" customWidth="1"/>
  </cols>
  <sheetData>
    <row r="1" spans="1:11" s="7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59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59"/>
      <c r="C3" s="45"/>
      <c r="D3" s="45"/>
      <c r="E3" s="45"/>
      <c r="F3" s="45"/>
      <c r="G3" s="45"/>
      <c r="H3" s="360" t="s">
        <v>0</v>
      </c>
      <c r="I3" s="361"/>
      <c r="J3" s="362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3.5" customHeight="1">
      <c r="A6" s="40"/>
      <c r="B6" s="28" t="s">
        <v>2</v>
      </c>
      <c r="C6" s="27"/>
      <c r="D6" s="27"/>
      <c r="E6" s="77"/>
      <c r="F6" s="77"/>
      <c r="G6" s="82"/>
      <c r="H6" s="28" t="s">
        <v>3</v>
      </c>
      <c r="I6" s="27"/>
      <c r="J6" s="45"/>
      <c r="K6" s="40"/>
    </row>
    <row r="7" spans="1:11" ht="13.5" customHeight="1">
      <c r="A7" s="40"/>
      <c r="B7" s="77"/>
      <c r="C7" s="77"/>
      <c r="D7" s="77"/>
      <c r="E7" s="77"/>
      <c r="F7" s="77"/>
      <c r="G7" s="83"/>
      <c r="H7" s="357" t="s">
        <v>4</v>
      </c>
      <c r="I7" s="358"/>
      <c r="J7" s="358"/>
      <c r="K7" s="40"/>
    </row>
    <row r="8" spans="1:11" ht="12.75" customHeight="1">
      <c r="A8" s="40"/>
      <c r="B8" s="363" t="s">
        <v>5</v>
      </c>
      <c r="C8" s="363"/>
      <c r="D8" s="363"/>
      <c r="E8" s="363"/>
      <c r="F8" s="363"/>
      <c r="G8" s="363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63" t="s">
        <v>10</v>
      </c>
      <c r="C11" s="363"/>
      <c r="D11" s="363"/>
      <c r="E11" s="363"/>
      <c r="F11" s="363"/>
      <c r="G11" s="37"/>
      <c r="H11" s="366" t="s">
        <v>11</v>
      </c>
      <c r="I11" s="367"/>
      <c r="J11" s="368"/>
      <c r="K11" s="40"/>
      <c r="L11" s="45"/>
      <c r="M11" s="45"/>
      <c r="N11" s="45"/>
    </row>
    <row r="12" spans="1:14" ht="13.5" customHeight="1">
      <c r="A12" s="40"/>
      <c r="B12" s="28"/>
      <c r="C12" s="28"/>
      <c r="D12" s="28"/>
      <c r="E12" s="28"/>
      <c r="F12" s="28"/>
      <c r="G12" s="28"/>
      <c r="H12" s="369" t="s">
        <v>914</v>
      </c>
      <c r="I12" s="370"/>
      <c r="J12" s="371"/>
      <c r="K12" s="40"/>
      <c r="L12" s="45"/>
      <c r="M12" s="45"/>
      <c r="N12" s="45"/>
    </row>
    <row r="13" spans="1:11" ht="13.5" customHeight="1">
      <c r="A13" s="40"/>
      <c r="B13" s="28" t="s">
        <v>12</v>
      </c>
      <c r="C13" s="28"/>
      <c r="D13" s="28"/>
      <c r="E13" s="28"/>
      <c r="F13" s="28"/>
      <c r="G13" s="28"/>
      <c r="H13" s="89"/>
      <c r="I13" s="89"/>
      <c r="J13" s="83"/>
      <c r="K13" s="40"/>
    </row>
    <row r="14" spans="1:11" ht="13.5" customHeight="1">
      <c r="A14" s="40"/>
      <c r="B14" s="20" t="s">
        <v>13</v>
      </c>
      <c r="C14" s="28"/>
      <c r="D14" s="28"/>
      <c r="E14" s="28"/>
      <c r="F14" s="28"/>
      <c r="G14" s="90"/>
      <c r="H14" s="372" t="s">
        <v>913</v>
      </c>
      <c r="I14" s="373"/>
      <c r="J14" s="374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86"/>
      <c r="I15" s="86"/>
      <c r="J15" s="86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88" t="s">
        <v>16</v>
      </c>
      <c r="G16" s="389"/>
      <c r="H16" s="372"/>
      <c r="I16" s="373"/>
      <c r="J16" s="374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77"/>
      <c r="C19" s="378"/>
      <c r="D19" s="378"/>
      <c r="E19" s="378"/>
      <c r="F19" s="378"/>
      <c r="G19" s="378"/>
      <c r="H19" s="378"/>
      <c r="I19" s="378"/>
      <c r="J19" s="378"/>
      <c r="K19" s="40"/>
    </row>
    <row r="20" spans="1:11" ht="20.25" customHeight="1">
      <c r="A20" s="40"/>
      <c r="B20" s="377"/>
      <c r="C20" s="378"/>
      <c r="D20" s="378"/>
      <c r="E20" s="378"/>
      <c r="F20" s="378"/>
      <c r="G20" s="378"/>
      <c r="H20" s="378"/>
      <c r="I20" s="378"/>
      <c r="J20" s="378"/>
      <c r="K20" s="40"/>
    </row>
    <row r="21" spans="1:11" ht="22.5" customHeight="1">
      <c r="A21" s="40"/>
      <c r="B21" s="377" t="s">
        <v>17</v>
      </c>
      <c r="C21" s="378"/>
      <c r="D21" s="378"/>
      <c r="E21" s="378"/>
      <c r="F21" s="378"/>
      <c r="G21" s="378"/>
      <c r="H21" s="378"/>
      <c r="I21" s="378"/>
      <c r="J21" s="378"/>
      <c r="K21" s="40"/>
    </row>
    <row r="22" spans="1:11" ht="20.25" customHeight="1">
      <c r="A22" s="40"/>
      <c r="B22" s="377" t="s">
        <v>18</v>
      </c>
      <c r="C22" s="378"/>
      <c r="D22" s="378"/>
      <c r="E22" s="378"/>
      <c r="F22" s="378"/>
      <c r="G22" s="378"/>
      <c r="H22" s="378"/>
      <c r="I22" s="378"/>
      <c r="J22" s="378"/>
      <c r="K22" s="40"/>
    </row>
    <row r="23" spans="1:11" ht="20.25" customHeight="1">
      <c r="A23" s="40"/>
      <c r="B23" s="377" t="s">
        <v>19</v>
      </c>
      <c r="C23" s="377"/>
      <c r="D23" s="377"/>
      <c r="E23" s="377"/>
      <c r="F23" s="377"/>
      <c r="G23" s="377"/>
      <c r="H23" s="377"/>
      <c r="I23" s="377"/>
      <c r="J23" s="377"/>
      <c r="K23" s="40"/>
    </row>
    <row r="24" spans="1:11" ht="20.25" customHeight="1">
      <c r="A24" s="40"/>
      <c r="B24" s="91"/>
      <c r="C24" s="92"/>
      <c r="D24" s="92"/>
      <c r="E24" s="93"/>
      <c r="F24" s="94">
        <v>2023</v>
      </c>
      <c r="G24" s="92"/>
      <c r="H24" s="92"/>
      <c r="I24" s="92"/>
      <c r="J24" s="92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3.5" customHeight="1">
      <c r="A27" s="40"/>
      <c r="B27" s="77"/>
      <c r="C27" s="45"/>
      <c r="D27" s="45"/>
      <c r="E27" s="45"/>
      <c r="F27" s="80"/>
      <c r="G27" s="365"/>
      <c r="H27" s="365"/>
      <c r="I27" s="45"/>
      <c r="J27" s="45"/>
      <c r="K27" s="40"/>
    </row>
    <row r="28" spans="1:11" ht="13.5" customHeight="1">
      <c r="A28" s="40"/>
      <c r="B28" s="77"/>
      <c r="C28" s="45"/>
      <c r="D28" s="45"/>
      <c r="E28" s="45"/>
      <c r="F28" s="80"/>
      <c r="G28" s="45"/>
      <c r="H28" s="45"/>
      <c r="I28" s="45"/>
      <c r="J28" s="45"/>
      <c r="K28" s="40"/>
    </row>
    <row r="29" spans="1:11" ht="43.5" customHeight="1">
      <c r="A29" s="40"/>
      <c r="B29" s="376"/>
      <c r="C29" s="376"/>
      <c r="D29" s="376"/>
      <c r="E29" s="376"/>
      <c r="F29" s="376"/>
      <c r="G29" s="376"/>
      <c r="H29" s="376"/>
      <c r="I29" s="376"/>
      <c r="J29" s="376"/>
      <c r="K29" s="40"/>
    </row>
    <row r="30" spans="1:11" ht="14.25" customHeight="1">
      <c r="A30" s="40"/>
      <c r="B30" s="77"/>
      <c r="C30" s="77"/>
      <c r="D30" s="77"/>
      <c r="E30" s="77"/>
      <c r="F30" s="77"/>
      <c r="G30" s="83"/>
      <c r="H30" s="83"/>
      <c r="I30" s="83"/>
      <c r="J30" s="83"/>
      <c r="K30" s="40"/>
    </row>
    <row r="31" spans="1:11" ht="33.75" customHeight="1">
      <c r="A31" s="40"/>
      <c r="B31" s="379"/>
      <c r="C31" s="379"/>
      <c r="D31" s="379"/>
      <c r="E31" s="379"/>
      <c r="F31" s="379"/>
      <c r="G31" s="379"/>
      <c r="H31" s="379"/>
      <c r="I31" s="379"/>
      <c r="J31" s="379"/>
      <c r="K31" s="40"/>
    </row>
    <row r="32" spans="1:11" ht="10.5" customHeight="1">
      <c r="A32" s="40"/>
      <c r="B32" s="77"/>
      <c r="C32" s="83"/>
      <c r="D32" s="83"/>
      <c r="E32" s="83"/>
      <c r="F32" s="83"/>
      <c r="G32" s="83"/>
      <c r="H32" s="83"/>
      <c r="I32" s="83"/>
      <c r="J32" s="83"/>
      <c r="K32" s="40"/>
    </row>
    <row r="33" spans="1:11" ht="19.5" customHeight="1">
      <c r="A33" s="40"/>
      <c r="B33" s="382" t="s">
        <v>20</v>
      </c>
      <c r="C33" s="125" t="s">
        <v>21</v>
      </c>
      <c r="D33" s="126"/>
      <c r="E33" s="393"/>
      <c r="F33" s="393"/>
      <c r="G33" s="393"/>
      <c r="H33" s="393"/>
      <c r="I33" s="394"/>
      <c r="J33" s="395"/>
      <c r="K33" s="40"/>
    </row>
    <row r="34" spans="1:11" ht="19.5" customHeight="1">
      <c r="A34" s="40"/>
      <c r="B34" s="383"/>
      <c r="C34" s="127" t="s">
        <v>22</v>
      </c>
      <c r="D34" s="128"/>
      <c r="E34" s="390"/>
      <c r="F34" s="390"/>
      <c r="G34" s="390"/>
      <c r="H34" s="390"/>
      <c r="I34" s="391"/>
      <c r="J34" s="392"/>
      <c r="K34" s="40"/>
    </row>
    <row r="35" spans="1:11" ht="19.5" customHeight="1">
      <c r="A35" s="40"/>
      <c r="B35" s="383"/>
      <c r="C35" s="129" t="s">
        <v>23</v>
      </c>
      <c r="D35" s="130"/>
      <c r="E35" s="390"/>
      <c r="F35" s="390"/>
      <c r="G35" s="390"/>
      <c r="H35" s="390"/>
      <c r="I35" s="391"/>
      <c r="J35" s="392"/>
      <c r="K35" s="40"/>
    </row>
    <row r="36" spans="1:11" ht="19.5" customHeight="1">
      <c r="A36" s="40"/>
      <c r="B36" s="384"/>
      <c r="C36" s="131" t="s">
        <v>24</v>
      </c>
      <c r="D36" s="132"/>
      <c r="E36" s="385"/>
      <c r="F36" s="385"/>
      <c r="G36" s="385"/>
      <c r="H36" s="385"/>
      <c r="I36" s="386"/>
      <c r="J36" s="387"/>
      <c r="K36" s="40"/>
    </row>
    <row r="37" spans="1:11" ht="18.75" customHeight="1">
      <c r="A37" s="40"/>
      <c r="B37" s="380"/>
      <c r="C37" s="88"/>
      <c r="D37" s="88"/>
      <c r="E37" s="364"/>
      <c r="F37" s="364"/>
      <c r="G37" s="364"/>
      <c r="H37" s="364"/>
      <c r="I37" s="365"/>
      <c r="J37" s="365"/>
      <c r="K37" s="40"/>
    </row>
    <row r="38" spans="1:11" ht="18.75" customHeight="1">
      <c r="A38" s="40"/>
      <c r="B38" s="380"/>
      <c r="C38" s="87"/>
      <c r="D38" s="87"/>
      <c r="E38" s="364"/>
      <c r="F38" s="364"/>
      <c r="G38" s="364"/>
      <c r="H38" s="364"/>
      <c r="I38" s="365"/>
      <c r="J38" s="365"/>
      <c r="K38" s="40"/>
    </row>
    <row r="39" spans="1:11" ht="18.75" customHeight="1">
      <c r="A39" s="40"/>
      <c r="B39" s="380"/>
      <c r="C39" s="88"/>
      <c r="D39" s="88"/>
      <c r="E39" s="364"/>
      <c r="F39" s="364"/>
      <c r="G39" s="364"/>
      <c r="H39" s="364"/>
      <c r="I39" s="364"/>
      <c r="J39" s="364"/>
      <c r="K39" s="40"/>
    </row>
    <row r="40" spans="1:11" ht="18.75" customHeight="1">
      <c r="A40" s="40"/>
      <c r="B40" s="380"/>
      <c r="C40" s="88"/>
      <c r="D40" s="88"/>
      <c r="E40" s="364"/>
      <c r="F40" s="364"/>
      <c r="G40" s="364"/>
      <c r="H40" s="364"/>
      <c r="I40" s="364"/>
      <c r="J40" s="364"/>
      <c r="K40" s="40"/>
    </row>
    <row r="41" spans="1:11" ht="12" customHeight="1">
      <c r="A41" s="40"/>
      <c r="B41" s="375"/>
      <c r="C41" s="375"/>
      <c r="D41" s="45"/>
      <c r="E41" s="45"/>
      <c r="F41" s="81"/>
      <c r="G41" s="381"/>
      <c r="H41" s="381"/>
      <c r="I41" s="381"/>
      <c r="J41" s="381"/>
      <c r="K41" s="40"/>
    </row>
  </sheetData>
  <sheetProtection formatCells="0" formatColumns="0" formatRows="0" insertColumns="0" insertRows="0" insertHyperlinks="0" deleteColumns="0" deleteRows="0" sort="0" autoFilter="0" pivotTables="0"/>
  <mergeCells count="30">
    <mergeCell ref="E38:J38"/>
    <mergeCell ref="F16:G16"/>
    <mergeCell ref="B20:J20"/>
    <mergeCell ref="B19:J19"/>
    <mergeCell ref="E35:J35"/>
    <mergeCell ref="B22:J22"/>
    <mergeCell ref="B23:J23"/>
    <mergeCell ref="E33:J33"/>
    <mergeCell ref="E34:J34"/>
    <mergeCell ref="G27:H27"/>
    <mergeCell ref="B41:C41"/>
    <mergeCell ref="B29:J29"/>
    <mergeCell ref="B21:J21"/>
    <mergeCell ref="B31:J31"/>
    <mergeCell ref="B37:B40"/>
    <mergeCell ref="G41:J41"/>
    <mergeCell ref="E39:J39"/>
    <mergeCell ref="E40:J40"/>
    <mergeCell ref="B33:B36"/>
    <mergeCell ref="E36:J36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7"/>
  <sheetViews>
    <sheetView workbookViewId="0" topLeftCell="A1">
      <selection activeCell="A13" sqref="A13"/>
    </sheetView>
  </sheetViews>
  <sheetFormatPr defaultColWidth="9.00390625" defaultRowHeight="12.75"/>
  <cols>
    <col min="1" max="1" width="107.25390625" style="0" customWidth="1"/>
    <col min="2" max="2" width="9.25390625" style="0" customWidth="1"/>
  </cols>
  <sheetData>
    <row r="1" ht="13.5" customHeight="1">
      <c r="A1" s="105" t="s">
        <v>562</v>
      </c>
    </row>
    <row r="2" ht="13.5" customHeight="1">
      <c r="A2" s="105"/>
    </row>
    <row r="3" ht="16.5" customHeight="1">
      <c r="A3" s="84" t="s">
        <v>563</v>
      </c>
    </row>
    <row r="4" ht="16.5" customHeight="1">
      <c r="A4" s="84" t="s">
        <v>564</v>
      </c>
    </row>
    <row r="5" ht="15.75" customHeight="1">
      <c r="A5" s="280" t="s">
        <v>565</v>
      </c>
    </row>
    <row r="6" ht="15.75" customHeight="1">
      <c r="A6" s="84" t="s">
        <v>566</v>
      </c>
    </row>
    <row r="7" ht="15" customHeight="1">
      <c r="A7" s="84" t="s">
        <v>567</v>
      </c>
    </row>
    <row r="8" ht="16.5" customHeight="1">
      <c r="A8" s="84" t="s">
        <v>568</v>
      </c>
    </row>
    <row r="9" ht="17.25" customHeight="1">
      <c r="A9" s="84" t="s">
        <v>569</v>
      </c>
    </row>
    <row r="10" ht="13.5" customHeight="1">
      <c r="A10" s="84" t="s">
        <v>570</v>
      </c>
    </row>
    <row r="11" ht="8.25" customHeight="1">
      <c r="A11" s="84" t="s">
        <v>571</v>
      </c>
    </row>
    <row r="12" ht="6" customHeight="1">
      <c r="A12" s="84" t="s">
        <v>572</v>
      </c>
    </row>
    <row r="13" ht="13.5" customHeight="1">
      <c r="A13" s="84" t="s">
        <v>573</v>
      </c>
    </row>
    <row r="14" ht="6" customHeight="1">
      <c r="A14" s="84"/>
    </row>
    <row r="15" ht="15" customHeight="1">
      <c r="A15" s="84" t="s">
        <v>574</v>
      </c>
    </row>
    <row r="16" ht="13.5" customHeight="1">
      <c r="A16" s="84" t="s">
        <v>575</v>
      </c>
    </row>
    <row r="17" ht="16.5" customHeight="1">
      <c r="A17" s="84" t="s">
        <v>576</v>
      </c>
    </row>
    <row r="18" ht="17.25" customHeight="1">
      <c r="A18" s="84" t="s">
        <v>577</v>
      </c>
    </row>
    <row r="19" ht="15" customHeight="1">
      <c r="A19" s="84" t="s">
        <v>578</v>
      </c>
    </row>
    <row r="20" ht="15" customHeight="1">
      <c r="A20" s="84" t="s">
        <v>579</v>
      </c>
    </row>
    <row r="21" ht="15" customHeight="1">
      <c r="A21" s="84" t="s">
        <v>580</v>
      </c>
    </row>
    <row r="22" ht="15" customHeight="1">
      <c r="A22" s="84" t="s">
        <v>581</v>
      </c>
    </row>
    <row r="23" ht="16.5" customHeight="1">
      <c r="A23" s="84" t="s">
        <v>582</v>
      </c>
    </row>
    <row r="24" ht="16.5" customHeight="1">
      <c r="A24" s="84" t="s">
        <v>578</v>
      </c>
    </row>
    <row r="25" ht="16.5" customHeight="1">
      <c r="A25" s="84" t="s">
        <v>583</v>
      </c>
    </row>
    <row r="26" ht="13.5" customHeight="1">
      <c r="A26" s="84" t="s">
        <v>584</v>
      </c>
    </row>
    <row r="27" ht="16.5" customHeight="1">
      <c r="A27" s="84" t="s">
        <v>585</v>
      </c>
    </row>
    <row r="28" ht="15.75" customHeight="1">
      <c r="A28" s="84" t="s">
        <v>586</v>
      </c>
    </row>
    <row r="29" ht="15.75" customHeight="1">
      <c r="A29" s="84" t="s">
        <v>587</v>
      </c>
    </row>
    <row r="30" ht="15.75" customHeight="1">
      <c r="A30" s="84" t="s">
        <v>588</v>
      </c>
    </row>
    <row r="31" ht="28.5" customHeight="1">
      <c r="A31" s="84" t="s">
        <v>589</v>
      </c>
    </row>
    <row r="32" ht="9.75" customHeight="1">
      <c r="A32" s="84"/>
    </row>
    <row r="33" ht="16.5" customHeight="1">
      <c r="A33" s="84" t="s">
        <v>590</v>
      </c>
    </row>
    <row r="34" ht="16.5" customHeight="1">
      <c r="A34" s="84" t="s">
        <v>591</v>
      </c>
    </row>
    <row r="35" ht="16.5" customHeight="1">
      <c r="A35" s="84" t="s">
        <v>592</v>
      </c>
    </row>
    <row r="36" ht="16.5" customHeight="1">
      <c r="A36" s="84" t="s">
        <v>593</v>
      </c>
    </row>
    <row r="37" ht="16.5" customHeight="1">
      <c r="A37" s="84" t="s">
        <v>594</v>
      </c>
    </row>
    <row r="38" ht="16.5" customHeight="1">
      <c r="A38" s="84" t="s">
        <v>595</v>
      </c>
    </row>
    <row r="39" ht="17.25" customHeight="1">
      <c r="A39" s="84" t="s">
        <v>596</v>
      </c>
    </row>
    <row r="40" ht="13.5" customHeight="1">
      <c r="A40" s="84" t="s">
        <v>597</v>
      </c>
    </row>
    <row r="41" ht="15" customHeight="1">
      <c r="A41" s="84" t="s">
        <v>598</v>
      </c>
    </row>
    <row r="42" ht="13.5" customHeight="1">
      <c r="A42" s="84" t="s">
        <v>599</v>
      </c>
    </row>
    <row r="43" ht="13.5" customHeight="1">
      <c r="A43" s="263" t="s">
        <v>600</v>
      </c>
    </row>
    <row r="44" ht="13.5" customHeight="1">
      <c r="A44" s="84" t="s">
        <v>601</v>
      </c>
    </row>
    <row r="45" ht="13.5" customHeight="1">
      <c r="A45" s="84" t="s">
        <v>602</v>
      </c>
    </row>
    <row r="46" ht="13.5" customHeight="1">
      <c r="A46" s="263" t="s">
        <v>603</v>
      </c>
    </row>
    <row r="47" ht="13.5" customHeight="1">
      <c r="A47" s="84"/>
    </row>
    <row r="48" ht="13.5" customHeight="1">
      <c r="A48" s="84" t="s">
        <v>604</v>
      </c>
    </row>
    <row r="49" ht="13.5" customHeight="1">
      <c r="A49" s="84" t="s">
        <v>605</v>
      </c>
    </row>
    <row r="50" ht="13.5" customHeight="1">
      <c r="A50" s="84" t="s">
        <v>606</v>
      </c>
    </row>
    <row r="51" ht="13.5" customHeight="1">
      <c r="A51" s="84" t="s">
        <v>607</v>
      </c>
    </row>
    <row r="52" ht="13.5" customHeight="1">
      <c r="A52" s="84" t="s">
        <v>608</v>
      </c>
    </row>
    <row r="53" ht="13.5" customHeight="1">
      <c r="A53" s="84" t="s">
        <v>609</v>
      </c>
    </row>
    <row r="54" ht="13.5" customHeight="1">
      <c r="A54" s="84" t="s">
        <v>610</v>
      </c>
    </row>
    <row r="55" ht="13.5" customHeight="1">
      <c r="A55" s="84" t="s">
        <v>611</v>
      </c>
    </row>
    <row r="56" ht="13.5" customHeight="1">
      <c r="A56" s="84" t="s">
        <v>612</v>
      </c>
    </row>
    <row r="57" ht="13.5" customHeight="1">
      <c r="A57" s="84" t="s">
        <v>613</v>
      </c>
    </row>
    <row r="58" ht="13.5" customHeight="1">
      <c r="A58" s="259" t="s">
        <v>614</v>
      </c>
    </row>
    <row r="59" ht="13.5" customHeight="1">
      <c r="A59" s="84" t="s">
        <v>615</v>
      </c>
    </row>
    <row r="60" ht="13.5" customHeight="1">
      <c r="A60" s="84" t="s">
        <v>606</v>
      </c>
    </row>
    <row r="61" ht="14.25" customHeight="1">
      <c r="A61" s="84" t="s">
        <v>616</v>
      </c>
    </row>
    <row r="62" ht="13.5" customHeight="1">
      <c r="A62" s="84" t="s">
        <v>617</v>
      </c>
    </row>
    <row r="63" ht="13.5" customHeight="1">
      <c r="A63" s="84" t="s">
        <v>618</v>
      </c>
    </row>
    <row r="64" ht="13.5" customHeight="1">
      <c r="A64" s="84" t="s">
        <v>619</v>
      </c>
    </row>
    <row r="65" ht="13.5" customHeight="1">
      <c r="A65" s="84" t="s">
        <v>620</v>
      </c>
    </row>
    <row r="66" ht="13.5" customHeight="1">
      <c r="A66" s="134" t="s">
        <v>621</v>
      </c>
    </row>
    <row r="67" ht="69.75" customHeight="1">
      <c r="A67" s="288" t="s">
        <v>622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114.50390625" style="0" customWidth="1"/>
  </cols>
  <sheetData>
    <row r="1" ht="13.5" customHeight="1">
      <c r="A1" s="105"/>
    </row>
    <row r="2" ht="1.5" customHeight="1">
      <c r="A2" s="105"/>
    </row>
    <row r="3" ht="14.25" customHeight="1">
      <c r="A3" s="105" t="s">
        <v>623</v>
      </c>
    </row>
    <row r="4" ht="21" customHeight="1">
      <c r="A4" s="84" t="s">
        <v>624</v>
      </c>
    </row>
    <row r="5" ht="18.75" customHeight="1">
      <c r="A5" s="84" t="s">
        <v>625</v>
      </c>
    </row>
    <row r="6" ht="13.5" customHeight="1">
      <c r="A6" s="84" t="s">
        <v>626</v>
      </c>
    </row>
    <row r="7" ht="13.5" customHeight="1">
      <c r="A7" s="84" t="s">
        <v>627</v>
      </c>
    </row>
    <row r="8" ht="17.25" customHeight="1">
      <c r="A8" s="84" t="s">
        <v>628</v>
      </c>
    </row>
    <row r="9" ht="14.25" customHeight="1">
      <c r="A9" s="84" t="s">
        <v>629</v>
      </c>
    </row>
    <row r="10" ht="14.25" customHeight="1">
      <c r="A10" s="84" t="s">
        <v>630</v>
      </c>
    </row>
    <row r="11" ht="13.5" customHeight="1">
      <c r="A11" s="84" t="s">
        <v>631</v>
      </c>
    </row>
    <row r="12" ht="13.5" customHeight="1">
      <c r="A12" s="84" t="s">
        <v>632</v>
      </c>
    </row>
    <row r="13" ht="13.5" customHeight="1">
      <c r="A13" s="84" t="s">
        <v>633</v>
      </c>
    </row>
    <row r="14" ht="13.5" customHeight="1">
      <c r="A14" s="84" t="s">
        <v>634</v>
      </c>
    </row>
    <row r="15" ht="13.5" customHeight="1">
      <c r="A15" s="84" t="s">
        <v>635</v>
      </c>
    </row>
    <row r="16" ht="13.5" customHeight="1">
      <c r="A16" s="84" t="s">
        <v>636</v>
      </c>
    </row>
    <row r="17" ht="13.5" customHeight="1">
      <c r="A17" s="84" t="s">
        <v>637</v>
      </c>
    </row>
    <row r="18" ht="15" customHeight="1">
      <c r="A18" s="84" t="s">
        <v>638</v>
      </c>
    </row>
    <row r="19" ht="13.5" customHeight="1">
      <c r="A19" s="84" t="s">
        <v>639</v>
      </c>
    </row>
    <row r="20" ht="13.5" customHeight="1">
      <c r="A20" s="84" t="s">
        <v>640</v>
      </c>
    </row>
    <row r="21" ht="13.5" customHeight="1">
      <c r="A21" s="84" t="s">
        <v>641</v>
      </c>
    </row>
    <row r="22" ht="13.5" customHeight="1">
      <c r="A22" s="84" t="s">
        <v>642</v>
      </c>
    </row>
    <row r="23" ht="13.5" customHeight="1">
      <c r="A23" s="84" t="s">
        <v>643</v>
      </c>
    </row>
    <row r="24" ht="13.5" customHeight="1">
      <c r="A24" s="84" t="s">
        <v>644</v>
      </c>
    </row>
    <row r="25" ht="13.5" customHeight="1">
      <c r="A25" s="84" t="s">
        <v>645</v>
      </c>
    </row>
    <row r="26" ht="13.5" customHeight="1">
      <c r="A26" s="84" t="s">
        <v>646</v>
      </c>
    </row>
    <row r="27" ht="13.5" customHeight="1">
      <c r="A27" s="84" t="s">
        <v>647</v>
      </c>
    </row>
    <row r="28" ht="13.5" customHeight="1">
      <c r="A28" s="84" t="s">
        <v>648</v>
      </c>
    </row>
    <row r="29" ht="13.5" customHeight="1">
      <c r="A29" s="84" t="s">
        <v>649</v>
      </c>
    </row>
    <row r="30" ht="13.5" customHeight="1">
      <c r="A30" s="84" t="s">
        <v>650</v>
      </c>
    </row>
    <row r="31" ht="13.5" customHeight="1">
      <c r="A31" s="84" t="s">
        <v>651</v>
      </c>
    </row>
    <row r="32" ht="13.5" customHeight="1">
      <c r="A32" s="84" t="s">
        <v>652</v>
      </c>
    </row>
    <row r="33" ht="13.5" customHeight="1">
      <c r="A33" s="84" t="s">
        <v>653</v>
      </c>
    </row>
    <row r="34" ht="13.5" customHeight="1">
      <c r="A34" s="84" t="s">
        <v>654</v>
      </c>
    </row>
    <row r="35" ht="13.5" customHeight="1">
      <c r="A35" s="84" t="s">
        <v>655</v>
      </c>
    </row>
    <row r="36" ht="13.5" customHeight="1">
      <c r="A36" s="85" t="s">
        <v>656</v>
      </c>
    </row>
    <row r="37" ht="13.5" customHeight="1">
      <c r="A37" s="85" t="s">
        <v>657</v>
      </c>
    </row>
    <row r="38" ht="13.5" customHeight="1">
      <c r="A38" s="85" t="s">
        <v>658</v>
      </c>
    </row>
    <row r="39" ht="13.5" customHeight="1">
      <c r="A39" s="85" t="s">
        <v>659</v>
      </c>
    </row>
    <row r="40" ht="16.5" customHeight="1">
      <c r="A40" s="124" t="s">
        <v>660</v>
      </c>
    </row>
    <row r="41" ht="50.25" customHeight="1">
      <c r="A41" s="289" t="s">
        <v>661</v>
      </c>
    </row>
    <row r="42" ht="10.5" customHeight="1">
      <c r="A42" s="84"/>
    </row>
    <row r="43" ht="15.75" customHeight="1">
      <c r="A43" s="84" t="s">
        <v>662</v>
      </c>
    </row>
    <row r="44" ht="6" customHeight="1">
      <c r="A44" s="84"/>
    </row>
    <row r="45" ht="13.5" customHeight="1">
      <c r="A45" s="134" t="s">
        <v>663</v>
      </c>
    </row>
    <row r="46" ht="14.25" customHeight="1">
      <c r="A46" s="134" t="s">
        <v>664</v>
      </c>
    </row>
    <row r="47" ht="13.5" customHeight="1">
      <c r="A47" s="134" t="s">
        <v>665</v>
      </c>
    </row>
    <row r="48" ht="13.5" customHeight="1">
      <c r="A48" s="134" t="s">
        <v>666</v>
      </c>
    </row>
    <row r="49" ht="13.5" customHeight="1">
      <c r="A49" s="134" t="s">
        <v>667</v>
      </c>
    </row>
    <row r="50" ht="13.5" customHeight="1">
      <c r="A50" s="134" t="s">
        <v>668</v>
      </c>
    </row>
    <row r="51" ht="13.5" customHeight="1">
      <c r="A51" s="134" t="s">
        <v>669</v>
      </c>
    </row>
    <row r="52" ht="13.5" customHeight="1">
      <c r="A52" s="84" t="s">
        <v>670</v>
      </c>
    </row>
    <row r="53" ht="13.5" customHeight="1">
      <c r="A53" s="133" t="s">
        <v>671</v>
      </c>
    </row>
    <row r="54" ht="13.5" customHeight="1">
      <c r="A54" s="134" t="s">
        <v>672</v>
      </c>
    </row>
    <row r="55" ht="13.5" customHeight="1">
      <c r="A55" s="134" t="s">
        <v>673</v>
      </c>
    </row>
    <row r="56" ht="13.5" customHeight="1">
      <c r="A56" s="235" t="s">
        <v>674</v>
      </c>
    </row>
    <row r="57" ht="13.5" customHeight="1">
      <c r="A57" s="235" t="s">
        <v>675</v>
      </c>
    </row>
    <row r="58" ht="13.5" customHeight="1">
      <c r="A58" s="134" t="s">
        <v>676</v>
      </c>
    </row>
    <row r="59" ht="13.5" customHeight="1">
      <c r="A59" s="134" t="s">
        <v>677</v>
      </c>
    </row>
    <row r="60" ht="13.5" customHeight="1">
      <c r="A60" s="134" t="s">
        <v>678</v>
      </c>
    </row>
    <row r="61" ht="13.5" customHeight="1">
      <c r="A61" s="84" t="s">
        <v>679</v>
      </c>
    </row>
    <row r="62" ht="13.5" customHeight="1">
      <c r="A62" s="84" t="s">
        <v>680</v>
      </c>
    </row>
    <row r="63" ht="13.5" customHeight="1">
      <c r="A63" s="84" t="s">
        <v>681</v>
      </c>
    </row>
    <row r="64" ht="13.5" customHeight="1">
      <c r="A64" s="84" t="s">
        <v>682</v>
      </c>
    </row>
    <row r="65" ht="13.5" customHeight="1">
      <c r="A65" s="84" t="s">
        <v>683</v>
      </c>
    </row>
    <row r="66" ht="13.5" customHeight="1">
      <c r="A66" s="84" t="s">
        <v>684</v>
      </c>
    </row>
    <row r="67" ht="13.5" customHeight="1">
      <c r="A67" s="84" t="s">
        <v>685</v>
      </c>
    </row>
    <row r="68" ht="14.25" customHeight="1">
      <c r="A68" s="84" t="s">
        <v>686</v>
      </c>
    </row>
    <row r="69" ht="13.5" customHeight="1">
      <c r="A69" s="84" t="s">
        <v>687</v>
      </c>
    </row>
    <row r="70" ht="13.5" customHeight="1">
      <c r="A70" s="106" t="s">
        <v>688</v>
      </c>
    </row>
    <row r="71" ht="13.5" customHeight="1">
      <c r="A71" s="106" t="s">
        <v>689</v>
      </c>
    </row>
    <row r="72" ht="15" customHeight="1">
      <c r="A72" s="264" t="s">
        <v>690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M16" sqref="M16"/>
    </sheetView>
  </sheetViews>
  <sheetFormatPr defaultColWidth="9.00390625" defaultRowHeight="12.75"/>
  <cols>
    <col min="1" max="11" width="8.25390625" style="0" customWidth="1"/>
  </cols>
  <sheetData>
    <row r="1" spans="1:9" ht="19.5" customHeight="1">
      <c r="A1" s="701" t="s">
        <v>691</v>
      </c>
      <c r="B1" s="701"/>
      <c r="C1" s="701"/>
      <c r="D1" s="701"/>
      <c r="E1" s="701"/>
      <c r="F1" s="701"/>
      <c r="G1" s="701"/>
      <c r="H1" s="701"/>
      <c r="I1" s="701"/>
    </row>
    <row r="2" ht="21.75" customHeight="1"/>
    <row r="3" spans="1:9" ht="13.5" customHeight="1">
      <c r="A3" s="700" t="s">
        <v>692</v>
      </c>
      <c r="B3" s="700"/>
      <c r="C3" s="700"/>
      <c r="D3" s="700"/>
      <c r="E3" s="700"/>
      <c r="F3" s="700"/>
      <c r="G3" s="700"/>
      <c r="H3" s="700"/>
      <c r="I3" s="700"/>
    </row>
    <row r="4" spans="1:8" ht="13.5" customHeight="1">
      <c r="A4" s="133" t="s">
        <v>693</v>
      </c>
      <c r="B4" s="133"/>
      <c r="C4" s="133"/>
      <c r="D4" s="133"/>
      <c r="E4" s="281"/>
      <c r="F4" s="281"/>
      <c r="G4" s="281"/>
      <c r="H4" s="281"/>
    </row>
    <row r="5" spans="1:11" ht="19.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3.5" customHeight="1">
      <c r="A6" s="280" t="s">
        <v>694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13.5" customHeight="1">
      <c r="A7" s="280"/>
      <c r="B7" s="280" t="s">
        <v>695</v>
      </c>
      <c r="C7" s="280"/>
      <c r="D7" s="280"/>
      <c r="E7" s="280"/>
      <c r="F7" s="280"/>
      <c r="G7" s="280"/>
      <c r="H7" s="280"/>
      <c r="I7" s="280"/>
      <c r="J7" s="280"/>
      <c r="K7" s="280"/>
    </row>
    <row r="8" spans="1:11" ht="13.5" customHeight="1">
      <c r="A8" s="280"/>
      <c r="B8" s="280" t="s">
        <v>696</v>
      </c>
      <c r="C8" s="280"/>
      <c r="D8" s="280"/>
      <c r="E8" s="280"/>
      <c r="F8" s="280"/>
      <c r="G8" s="280"/>
      <c r="H8" s="280"/>
      <c r="I8" s="280"/>
      <c r="J8" s="280"/>
      <c r="K8" s="280"/>
    </row>
    <row r="9" spans="1:11" ht="13.5" customHeight="1">
      <c r="A9" s="280"/>
      <c r="B9" s="280" t="s">
        <v>697</v>
      </c>
      <c r="C9" s="280"/>
      <c r="D9" s="280"/>
      <c r="E9" s="280"/>
      <c r="F9" s="280"/>
      <c r="G9" s="280"/>
      <c r="H9" s="280"/>
      <c r="I9" s="280"/>
      <c r="J9" s="280"/>
      <c r="K9" s="280"/>
    </row>
    <row r="10" spans="1:11" ht="13.5" customHeight="1">
      <c r="A10" s="280"/>
      <c r="B10" s="280" t="s">
        <v>698</v>
      </c>
      <c r="C10" s="280"/>
      <c r="D10" s="280"/>
      <c r="E10" s="280"/>
      <c r="F10" s="280"/>
      <c r="G10" s="280"/>
      <c r="H10" s="280"/>
      <c r="I10" s="280"/>
      <c r="J10" s="280"/>
      <c r="K10" s="280"/>
    </row>
    <row r="11" spans="1:11" ht="13.5" customHeight="1">
      <c r="A11" s="280"/>
      <c r="B11" s="280" t="s">
        <v>699</v>
      </c>
      <c r="C11" s="280"/>
      <c r="D11" s="280"/>
      <c r="E11" s="280"/>
      <c r="F11" s="280"/>
      <c r="G11" s="280"/>
      <c r="H11" s="280"/>
      <c r="I11" s="280"/>
      <c r="J11" s="280"/>
      <c r="K11" s="280"/>
    </row>
    <row r="12" spans="1:11" ht="13.5" customHeight="1">
      <c r="A12" s="280"/>
      <c r="B12" s="700" t="s">
        <v>700</v>
      </c>
      <c r="C12" s="700"/>
      <c r="D12" s="700"/>
      <c r="E12" s="700"/>
      <c r="F12" s="700"/>
      <c r="G12" s="700"/>
      <c r="H12" s="700"/>
      <c r="I12" s="700"/>
      <c r="J12" s="280"/>
      <c r="K12" s="280"/>
    </row>
    <row r="13" spans="1:11" ht="13.5" customHeight="1">
      <c r="A13" s="280"/>
      <c r="B13" s="280" t="s">
        <v>701</v>
      </c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13.5" customHeight="1">
      <c r="A14" s="280"/>
      <c r="B14" s="280" t="s">
        <v>702</v>
      </c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13.5" customHeight="1">
      <c r="A15" s="280"/>
      <c r="B15" s="280" t="s">
        <v>703</v>
      </c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13.5" customHeight="1">
      <c r="A16" s="280"/>
      <c r="B16" s="280" t="s">
        <v>704</v>
      </c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13.5" customHeight="1">
      <c r="A17" s="280"/>
      <c r="B17" s="280" t="s">
        <v>705</v>
      </c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13.5" customHeight="1">
      <c r="A18" s="280"/>
      <c r="B18" s="282" t="s">
        <v>706</v>
      </c>
      <c r="C18" s="282"/>
      <c r="D18" s="282"/>
      <c r="E18" s="282"/>
      <c r="F18" s="282"/>
      <c r="G18" s="282"/>
      <c r="H18" s="282"/>
      <c r="I18" s="280"/>
      <c r="J18" s="280"/>
      <c r="K18" s="280"/>
    </row>
    <row r="19" spans="1:11" ht="13.5" customHeight="1">
      <c r="A19" s="280"/>
      <c r="B19" s="282" t="s">
        <v>707</v>
      </c>
      <c r="C19" s="282"/>
      <c r="D19" s="282"/>
      <c r="E19" s="282"/>
      <c r="F19" s="282"/>
      <c r="G19" s="282"/>
      <c r="H19" s="282"/>
      <c r="I19" s="280"/>
      <c r="J19" s="280"/>
      <c r="K19" s="280"/>
    </row>
    <row r="20" spans="1:11" ht="13.5" customHeight="1">
      <c r="A20" s="280"/>
      <c r="B20" s="280" t="s">
        <v>708</v>
      </c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3.5" customHeight="1">
      <c r="A21" s="280"/>
      <c r="B21" s="280" t="s">
        <v>709</v>
      </c>
      <c r="C21" s="280"/>
      <c r="D21" s="280"/>
      <c r="E21" s="280"/>
      <c r="F21" s="280"/>
      <c r="G21" s="280"/>
      <c r="H21" s="280"/>
      <c r="I21" s="280"/>
      <c r="J21" s="280"/>
      <c r="K21" s="280"/>
    </row>
    <row r="22" spans="1:11" ht="13.5" customHeight="1">
      <c r="A22" s="280"/>
      <c r="B22" s="280" t="s">
        <v>710</v>
      </c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13.5" customHeight="1">
      <c r="A23" s="280"/>
      <c r="B23" s="280" t="s">
        <v>711</v>
      </c>
      <c r="C23" s="280"/>
      <c r="D23" s="280"/>
      <c r="E23" s="280"/>
      <c r="F23" s="280"/>
      <c r="G23" s="280"/>
      <c r="H23" s="280"/>
      <c r="I23" s="280"/>
      <c r="J23" s="280"/>
      <c r="K23" s="280"/>
    </row>
    <row r="24" spans="1:11" ht="13.5" customHeight="1">
      <c r="A24" s="280"/>
      <c r="B24" s="280" t="s">
        <v>712</v>
      </c>
      <c r="C24" s="280"/>
      <c r="D24" s="280"/>
      <c r="E24" s="280"/>
      <c r="F24" s="280"/>
      <c r="G24" s="280"/>
      <c r="H24" s="280"/>
      <c r="I24" s="280"/>
      <c r="J24" s="280"/>
      <c r="K24" s="280"/>
    </row>
    <row r="25" spans="1:11" ht="13.5" customHeight="1">
      <c r="A25" s="280"/>
      <c r="B25" s="280" t="s">
        <v>713</v>
      </c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1" ht="13.5" customHeight="1">
      <c r="A26" s="280"/>
      <c r="B26" s="280" t="s">
        <v>714</v>
      </c>
      <c r="C26" s="280"/>
      <c r="D26" s="280"/>
      <c r="E26" s="280"/>
      <c r="F26" s="280"/>
      <c r="G26" s="280"/>
      <c r="H26" s="280"/>
      <c r="I26" s="280"/>
      <c r="J26" s="280"/>
      <c r="K26" s="280"/>
    </row>
    <row r="27" spans="1:11" ht="13.5" customHeight="1">
      <c r="A27" s="280"/>
      <c r="B27" s="280" t="s">
        <v>715</v>
      </c>
      <c r="C27" s="280"/>
      <c r="D27" s="280"/>
      <c r="E27" s="280"/>
      <c r="F27" s="280"/>
      <c r="G27" s="280"/>
      <c r="H27" s="280"/>
      <c r="I27" s="280"/>
      <c r="J27" s="280"/>
      <c r="K27" s="280"/>
    </row>
    <row r="28" spans="1:11" ht="13.5" customHeight="1">
      <c r="A28" s="280"/>
      <c r="B28" s="280" t="s">
        <v>716</v>
      </c>
      <c r="C28" s="280"/>
      <c r="D28" s="280"/>
      <c r="E28" s="280"/>
      <c r="F28" s="280"/>
      <c r="G28" s="280"/>
      <c r="H28" s="280"/>
      <c r="I28" s="280"/>
      <c r="J28" s="280"/>
      <c r="K28" s="280"/>
    </row>
    <row r="29" spans="1:11" ht="13.5" customHeight="1">
      <c r="A29" s="280"/>
      <c r="B29" s="280" t="s">
        <v>717</v>
      </c>
      <c r="C29" s="280"/>
      <c r="D29" s="280"/>
      <c r="E29" s="280"/>
      <c r="F29" s="280"/>
      <c r="G29" s="280"/>
      <c r="H29" s="280"/>
      <c r="I29" s="280"/>
      <c r="J29" s="280"/>
      <c r="K29" s="280"/>
    </row>
    <row r="30" spans="1:11" ht="13.5" customHeight="1">
      <c r="A30" s="280"/>
      <c r="B30" s="280" t="s">
        <v>718</v>
      </c>
      <c r="C30" s="280"/>
      <c r="D30" s="280"/>
      <c r="E30" s="280"/>
      <c r="F30" s="280"/>
      <c r="G30" s="280"/>
      <c r="H30" s="280"/>
      <c r="I30" s="280"/>
      <c r="J30" s="280"/>
      <c r="K30" s="280"/>
    </row>
    <row r="31" spans="1:11" ht="13.5" customHeight="1">
      <c r="A31" s="280"/>
      <c r="B31" s="280" t="s">
        <v>719</v>
      </c>
      <c r="C31" s="280"/>
      <c r="D31" s="280"/>
      <c r="E31" s="280"/>
      <c r="F31" s="280"/>
      <c r="G31" s="280"/>
      <c r="H31" s="280"/>
      <c r="I31" s="280"/>
      <c r="J31" s="280"/>
      <c r="K31" s="280"/>
    </row>
    <row r="32" spans="1:11" ht="13.5" customHeight="1">
      <c r="A32" s="280"/>
      <c r="B32" s="280" t="s">
        <v>720</v>
      </c>
      <c r="C32" s="280"/>
      <c r="D32" s="280"/>
      <c r="E32" s="280"/>
      <c r="F32" s="280"/>
      <c r="G32" s="280"/>
      <c r="H32" s="280"/>
      <c r="I32" s="280"/>
      <c r="J32" s="280"/>
      <c r="K32" s="280"/>
    </row>
    <row r="33" spans="1:11" ht="13.5" customHeight="1">
      <c r="A33" s="280"/>
      <c r="B33" s="280" t="s">
        <v>721</v>
      </c>
      <c r="C33" s="280"/>
      <c r="D33" s="280"/>
      <c r="E33" s="280"/>
      <c r="F33" s="280"/>
      <c r="G33" s="280"/>
      <c r="H33" s="280"/>
      <c r="I33" s="280"/>
      <c r="J33" s="280"/>
      <c r="K33" s="280"/>
    </row>
    <row r="34" spans="1:11" ht="13.5" customHeight="1">
      <c r="A34" s="280"/>
      <c r="B34" s="280" t="s">
        <v>722</v>
      </c>
      <c r="C34" s="280"/>
      <c r="D34" s="280"/>
      <c r="E34" s="280"/>
      <c r="F34" s="280"/>
      <c r="G34" s="280"/>
      <c r="H34" s="280"/>
      <c r="I34" s="280"/>
      <c r="J34" s="280"/>
      <c r="K34" s="280"/>
    </row>
    <row r="35" spans="1:11" ht="13.5" customHeight="1">
      <c r="A35" s="280"/>
      <c r="B35" s="280" t="s">
        <v>723</v>
      </c>
      <c r="C35" s="280"/>
      <c r="D35" s="280"/>
      <c r="E35" s="280"/>
      <c r="F35" s="280"/>
      <c r="G35" s="280"/>
      <c r="H35" s="280"/>
      <c r="I35" s="280"/>
      <c r="J35" s="280"/>
      <c r="K35" s="280"/>
    </row>
    <row r="36" spans="1:11" ht="13.5" customHeight="1">
      <c r="A36" s="280"/>
      <c r="B36" s="280" t="s">
        <v>724</v>
      </c>
      <c r="C36" s="280"/>
      <c r="D36" s="280"/>
      <c r="E36" s="280"/>
      <c r="F36" s="280"/>
      <c r="G36" s="280"/>
      <c r="H36" s="280"/>
      <c r="I36" s="280"/>
      <c r="J36" s="280"/>
      <c r="K36" s="280"/>
    </row>
    <row r="37" spans="1:11" ht="13.5" customHeight="1">
      <c r="A37" s="280"/>
      <c r="B37" s="280" t="s">
        <v>725</v>
      </c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 ht="13.5" customHeight="1">
      <c r="A38" s="280"/>
      <c r="B38" s="280" t="s">
        <v>726</v>
      </c>
      <c r="C38" s="280"/>
      <c r="D38" s="280"/>
      <c r="E38" s="280"/>
      <c r="F38" s="280"/>
      <c r="G38" s="280"/>
      <c r="H38" s="280"/>
      <c r="I38" s="280"/>
      <c r="J38" s="280"/>
      <c r="K38" s="280"/>
    </row>
    <row r="39" spans="1:11" ht="13.5" customHeight="1">
      <c r="A39" s="280"/>
      <c r="B39" s="280" t="s">
        <v>727</v>
      </c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3.5" customHeight="1">
      <c r="A40" s="280"/>
      <c r="B40" s="280" t="s">
        <v>728</v>
      </c>
      <c r="C40" s="280"/>
      <c r="D40" s="280"/>
      <c r="E40" s="280"/>
      <c r="F40" s="280"/>
      <c r="G40" s="280"/>
      <c r="H40" s="280"/>
      <c r="I40" s="280"/>
      <c r="J40" s="280"/>
      <c r="K40" s="280"/>
    </row>
    <row r="41" spans="1:11" ht="13.5" customHeight="1">
      <c r="A41" s="280"/>
      <c r="B41" s="280" t="s">
        <v>729</v>
      </c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1" ht="13.5" customHeight="1">
      <c r="A42" s="280"/>
      <c r="B42" s="280" t="s">
        <v>730</v>
      </c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3.5" customHeight="1">
      <c r="A43" s="280"/>
      <c r="B43" s="282" t="s">
        <v>731</v>
      </c>
      <c r="C43" s="282"/>
      <c r="D43" s="282"/>
      <c r="E43" s="282"/>
      <c r="F43" s="282"/>
      <c r="G43" s="282"/>
      <c r="H43" s="282"/>
      <c r="I43" s="282"/>
      <c r="J43" s="280"/>
      <c r="K43" s="280"/>
    </row>
    <row r="44" spans="1:11" ht="13.5" customHeight="1">
      <c r="A44" s="280"/>
      <c r="B44" s="282" t="s">
        <v>732</v>
      </c>
      <c r="C44" s="282"/>
      <c r="D44" s="282"/>
      <c r="E44" s="282"/>
      <c r="F44" s="282"/>
      <c r="G44" s="282"/>
      <c r="H44" s="282"/>
      <c r="I44" s="282"/>
      <c r="J44" s="280"/>
      <c r="K44" s="280"/>
    </row>
    <row r="45" spans="1:11" ht="13.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</row>
    <row r="46" spans="1:11" ht="13.5" customHeight="1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</row>
    <row r="47" spans="1:11" ht="13.5" customHeight="1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3.5" customHeight="1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</row>
    <row r="49" spans="1:11" ht="13.5" customHeight="1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</row>
    <row r="50" spans="1:11" ht="13.5" customHeight="1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ht="13.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</row>
  </sheetData>
  <sheetProtection formatCells="0" formatColumns="0" formatRows="0" insertColumns="0" insertRows="0" insertHyperlinks="0" deleteColumns="0" deleteRows="0" sort="0" autoFilter="0" pivotTables="0"/>
  <mergeCells count="3">
    <mergeCell ref="A3:I3"/>
    <mergeCell ref="B12:I12"/>
    <mergeCell ref="A1:I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9"/>
  <sheetViews>
    <sheetView view="pageBreakPreview" zoomScaleSheetLayoutView="100" workbookViewId="0" topLeftCell="A1">
      <selection activeCell="A36" sqref="A36"/>
    </sheetView>
  </sheetViews>
  <sheetFormatPr defaultColWidth="9.00390625" defaultRowHeight="12.75"/>
  <cols>
    <col min="1" max="1" width="104.25390625" style="0" customWidth="1"/>
  </cols>
  <sheetData>
    <row r="1" ht="13.5" customHeight="1">
      <c r="A1" s="241" t="s">
        <v>733</v>
      </c>
    </row>
    <row r="2" ht="20.25" customHeight="1">
      <c r="A2" s="107" t="s">
        <v>734</v>
      </c>
    </row>
    <row r="3" ht="9" customHeight="1">
      <c r="A3" s="107"/>
    </row>
    <row r="4" ht="13.5" customHeight="1">
      <c r="A4" s="84" t="s">
        <v>735</v>
      </c>
    </row>
    <row r="5" ht="13.5" customHeight="1">
      <c r="A5" s="84" t="s">
        <v>736</v>
      </c>
    </row>
    <row r="6" ht="14.25" customHeight="1">
      <c r="A6" s="84" t="s">
        <v>737</v>
      </c>
    </row>
    <row r="7" ht="13.5" customHeight="1">
      <c r="A7" s="84" t="s">
        <v>738</v>
      </c>
    </row>
    <row r="8" ht="13.5" customHeight="1">
      <c r="A8" s="84" t="s">
        <v>739</v>
      </c>
    </row>
    <row r="9" ht="13.5" customHeight="1">
      <c r="A9" s="84" t="s">
        <v>740</v>
      </c>
    </row>
    <row r="10" ht="13.5" customHeight="1">
      <c r="A10" s="84" t="s">
        <v>741</v>
      </c>
    </row>
    <row r="11" ht="15" customHeight="1">
      <c r="A11" s="84" t="s">
        <v>742</v>
      </c>
    </row>
    <row r="12" ht="13.5" customHeight="1">
      <c r="A12" s="84" t="s">
        <v>743</v>
      </c>
    </row>
    <row r="13" ht="13.5" customHeight="1">
      <c r="A13" s="84" t="s">
        <v>744</v>
      </c>
    </row>
    <row r="14" ht="13.5" customHeight="1">
      <c r="A14" s="84" t="s">
        <v>745</v>
      </c>
    </row>
    <row r="15" ht="13.5" customHeight="1">
      <c r="A15" s="84" t="s">
        <v>746</v>
      </c>
    </row>
    <row r="16" ht="13.5" customHeight="1">
      <c r="A16" s="84" t="s">
        <v>747</v>
      </c>
    </row>
    <row r="17" ht="13.5" customHeight="1">
      <c r="A17" s="84" t="s">
        <v>748</v>
      </c>
    </row>
    <row r="18" ht="13.5" customHeight="1">
      <c r="A18" s="84" t="s">
        <v>749</v>
      </c>
    </row>
    <row r="19" ht="13.5" customHeight="1">
      <c r="A19" s="84" t="s">
        <v>750</v>
      </c>
    </row>
    <row r="20" ht="13.5" customHeight="1">
      <c r="A20" s="84" t="s">
        <v>751</v>
      </c>
    </row>
    <row r="21" ht="13.5" customHeight="1">
      <c r="A21" s="84" t="s">
        <v>752</v>
      </c>
    </row>
    <row r="22" ht="15" customHeight="1">
      <c r="A22" s="290" t="s">
        <v>753</v>
      </c>
    </row>
    <row r="23" ht="13.5" customHeight="1">
      <c r="A23" s="84" t="s">
        <v>754</v>
      </c>
    </row>
    <row r="24" ht="13.5" customHeight="1">
      <c r="A24" s="84" t="s">
        <v>755</v>
      </c>
    </row>
    <row r="25" ht="13.5" customHeight="1">
      <c r="A25" s="84" t="s">
        <v>756</v>
      </c>
    </row>
    <row r="26" ht="13.5" customHeight="1">
      <c r="A26" s="84" t="s">
        <v>757</v>
      </c>
    </row>
    <row r="27" ht="13.5" customHeight="1">
      <c r="A27" s="84" t="s">
        <v>758</v>
      </c>
    </row>
    <row r="28" ht="13.5" customHeight="1">
      <c r="A28" s="84" t="s">
        <v>757</v>
      </c>
    </row>
    <row r="29" ht="13.5" customHeight="1">
      <c r="A29" s="84" t="s">
        <v>759</v>
      </c>
    </row>
    <row r="30" ht="13.5" customHeight="1">
      <c r="A30" s="84" t="s">
        <v>760</v>
      </c>
    </row>
    <row r="31" ht="13.5" customHeight="1">
      <c r="A31" s="106" t="s">
        <v>761</v>
      </c>
    </row>
    <row r="32" ht="13.5" customHeight="1">
      <c r="A32" s="84" t="s">
        <v>762</v>
      </c>
    </row>
    <row r="33" ht="16.5" customHeight="1">
      <c r="A33" s="84" t="s">
        <v>763</v>
      </c>
    </row>
    <row r="34" ht="13.5" customHeight="1">
      <c r="A34" s="84" t="s">
        <v>764</v>
      </c>
    </row>
    <row r="35" ht="13.5" customHeight="1">
      <c r="A35" s="84" t="s">
        <v>765</v>
      </c>
    </row>
    <row r="36" ht="13.5" customHeight="1">
      <c r="A36" s="84" t="s">
        <v>766</v>
      </c>
    </row>
    <row r="37" ht="13.5" customHeight="1">
      <c r="A37" s="84" t="s">
        <v>767</v>
      </c>
    </row>
    <row r="38" ht="13.5" customHeight="1">
      <c r="A38" s="84" t="s">
        <v>768</v>
      </c>
    </row>
    <row r="39" ht="13.5" customHeight="1">
      <c r="A39" s="84" t="s">
        <v>769</v>
      </c>
    </row>
    <row r="40" ht="13.5" customHeight="1">
      <c r="A40" s="84" t="s">
        <v>770</v>
      </c>
    </row>
    <row r="41" ht="13.5" customHeight="1">
      <c r="A41" s="84" t="s">
        <v>771</v>
      </c>
    </row>
    <row r="42" ht="13.5" customHeight="1">
      <c r="A42" s="84" t="s">
        <v>772</v>
      </c>
    </row>
    <row r="43" ht="13.5" customHeight="1">
      <c r="A43" s="84" t="s">
        <v>773</v>
      </c>
    </row>
    <row r="44" ht="13.5" customHeight="1">
      <c r="A44" s="84" t="s">
        <v>774</v>
      </c>
    </row>
    <row r="45" ht="13.5" customHeight="1">
      <c r="A45" s="84" t="s">
        <v>775</v>
      </c>
    </row>
    <row r="46" ht="13.5" customHeight="1">
      <c r="A46" s="84" t="s">
        <v>776</v>
      </c>
    </row>
    <row r="47" ht="13.5" customHeight="1">
      <c r="A47" s="84" t="s">
        <v>777</v>
      </c>
    </row>
    <row r="48" ht="13.5" customHeight="1">
      <c r="A48" s="84" t="s">
        <v>778</v>
      </c>
    </row>
    <row r="49" ht="13.5" customHeight="1">
      <c r="A49" s="84" t="s">
        <v>779</v>
      </c>
    </row>
    <row r="50" ht="13.5" customHeight="1">
      <c r="A50" s="84" t="s">
        <v>780</v>
      </c>
    </row>
    <row r="51" ht="13.5" customHeight="1">
      <c r="A51" s="84" t="s">
        <v>781</v>
      </c>
    </row>
    <row r="52" ht="13.5" customHeight="1">
      <c r="A52" s="84" t="s">
        <v>782</v>
      </c>
    </row>
    <row r="53" ht="13.5" customHeight="1">
      <c r="A53" s="84" t="s">
        <v>783</v>
      </c>
    </row>
    <row r="54" ht="13.5" customHeight="1">
      <c r="A54" s="84" t="s">
        <v>784</v>
      </c>
    </row>
    <row r="55" ht="13.5" customHeight="1">
      <c r="A55" s="84" t="s">
        <v>785</v>
      </c>
    </row>
    <row r="56" ht="15.75" customHeight="1">
      <c r="A56" s="84" t="s">
        <v>786</v>
      </c>
    </row>
    <row r="57" ht="17.25" customHeight="1">
      <c r="A57" s="84"/>
    </row>
    <row r="58" ht="13.5" customHeight="1">
      <c r="A58" s="107"/>
    </row>
    <row r="59" ht="15" customHeight="1">
      <c r="A59" s="84"/>
    </row>
    <row r="60" ht="15" customHeight="1">
      <c r="A60" s="84"/>
    </row>
    <row r="61" ht="15" customHeight="1">
      <c r="A61" s="84"/>
    </row>
    <row r="62" ht="15" customHeight="1">
      <c r="A62" s="84"/>
    </row>
    <row r="63" ht="14.25" customHeight="1">
      <c r="A63" s="84"/>
    </row>
    <row r="64" ht="13.5" customHeight="1">
      <c r="A64" s="84"/>
    </row>
    <row r="65" ht="13.5" customHeight="1">
      <c r="A65" s="84"/>
    </row>
    <row r="66" ht="13.5" customHeight="1">
      <c r="A66" s="84"/>
    </row>
    <row r="67" ht="13.5" customHeight="1">
      <c r="A67" s="84"/>
    </row>
    <row r="68" ht="18.75" customHeight="1">
      <c r="A68" s="107"/>
    </row>
    <row r="69" ht="15" customHeight="1">
      <c r="A69" s="84"/>
    </row>
    <row r="70" ht="15" customHeight="1">
      <c r="A70" s="84"/>
    </row>
    <row r="71" ht="13.5" customHeight="1">
      <c r="A71" s="84"/>
    </row>
    <row r="72" ht="13.5" customHeight="1">
      <c r="A72" s="84"/>
    </row>
    <row r="73" ht="19.5" customHeight="1"/>
    <row r="76" ht="14.25" customHeight="1"/>
    <row r="78" ht="14.25" customHeight="1"/>
    <row r="80" ht="15" customHeight="1"/>
    <row r="84" ht="15" customHeight="1">
      <c r="A84" s="84"/>
    </row>
    <row r="85" ht="13.5" customHeight="1">
      <c r="A85" s="84"/>
    </row>
    <row r="86" ht="13.5" customHeight="1">
      <c r="A86" s="84"/>
    </row>
    <row r="87" ht="13.5" customHeight="1">
      <c r="A87" s="84"/>
    </row>
    <row r="88" ht="13.5" customHeight="1">
      <c r="A88" s="107"/>
    </row>
    <row r="89" ht="13.5" customHeight="1">
      <c r="A89" s="84"/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1"/>
  <sheetViews>
    <sheetView workbookViewId="0" topLeftCell="A1">
      <selection activeCell="A16" sqref="A16"/>
    </sheetView>
  </sheetViews>
  <sheetFormatPr defaultColWidth="9.00390625" defaultRowHeight="12.75"/>
  <cols>
    <col min="1" max="1" width="110.50390625" style="0" customWidth="1"/>
  </cols>
  <sheetData>
    <row r="1" ht="13.5" customHeight="1">
      <c r="A1" s="241" t="s">
        <v>787</v>
      </c>
    </row>
    <row r="2" ht="13.5" customHeight="1">
      <c r="A2" s="241"/>
    </row>
    <row r="3" ht="13.5" customHeight="1">
      <c r="A3" s="107" t="s">
        <v>788</v>
      </c>
    </row>
    <row r="4" ht="15" customHeight="1">
      <c r="A4" s="84" t="s">
        <v>789</v>
      </c>
    </row>
    <row r="5" ht="15" customHeight="1">
      <c r="A5" s="84" t="s">
        <v>790</v>
      </c>
    </row>
    <row r="6" ht="15" customHeight="1">
      <c r="A6" s="84" t="s">
        <v>791</v>
      </c>
    </row>
    <row r="7" ht="15" customHeight="1">
      <c r="A7" s="84" t="s">
        <v>792</v>
      </c>
    </row>
    <row r="8" ht="14.25" customHeight="1">
      <c r="A8" s="84" t="s">
        <v>793</v>
      </c>
    </row>
    <row r="9" ht="13.5" customHeight="1">
      <c r="A9" s="84" t="s">
        <v>794</v>
      </c>
    </row>
    <row r="10" ht="13.5" customHeight="1">
      <c r="A10" s="84" t="s">
        <v>795</v>
      </c>
    </row>
    <row r="11" ht="13.5" customHeight="1">
      <c r="A11" s="84" t="s">
        <v>796</v>
      </c>
    </row>
    <row r="12" ht="15" customHeight="1">
      <c r="A12" s="84" t="s">
        <v>797</v>
      </c>
    </row>
    <row r="13" ht="15" customHeight="1">
      <c r="A13" s="84" t="s">
        <v>798</v>
      </c>
    </row>
    <row r="14" ht="15.75" customHeight="1">
      <c r="A14" s="84" t="s">
        <v>799</v>
      </c>
    </row>
    <row r="15" ht="13.5" customHeight="1">
      <c r="A15" s="84" t="s">
        <v>800</v>
      </c>
    </row>
    <row r="16" ht="45" customHeight="1">
      <c r="A16" s="289" t="s">
        <v>801</v>
      </c>
    </row>
    <row r="17" ht="45" customHeight="1">
      <c r="A17" s="289" t="s">
        <v>802</v>
      </c>
    </row>
    <row r="18" ht="45" customHeight="1">
      <c r="A18" s="289" t="s">
        <v>803</v>
      </c>
    </row>
    <row r="19" ht="45" customHeight="1">
      <c r="A19" s="289" t="s">
        <v>804</v>
      </c>
    </row>
    <row r="20" ht="60" customHeight="1">
      <c r="A20" s="289" t="s">
        <v>805</v>
      </c>
    </row>
    <row r="21" ht="60" customHeight="1">
      <c r="A21" s="289" t="s">
        <v>806</v>
      </c>
    </row>
    <row r="22" ht="45" customHeight="1">
      <c r="A22" s="289" t="s">
        <v>807</v>
      </c>
    </row>
    <row r="23" ht="24" customHeight="1">
      <c r="A23" s="289"/>
    </row>
    <row r="24" ht="18.75" customHeight="1">
      <c r="A24" s="107" t="s">
        <v>808</v>
      </c>
    </row>
    <row r="25" ht="15" customHeight="1">
      <c r="A25" s="84" t="s">
        <v>809</v>
      </c>
    </row>
    <row r="26" ht="15" customHeight="1">
      <c r="A26" s="84" t="s">
        <v>810</v>
      </c>
    </row>
    <row r="27" ht="15" customHeight="1">
      <c r="A27" s="84" t="s">
        <v>811</v>
      </c>
    </row>
    <row r="28" ht="15" customHeight="1">
      <c r="A28" s="84" t="s">
        <v>812</v>
      </c>
    </row>
    <row r="29" ht="13.5" customHeight="1">
      <c r="A29" s="84" t="s">
        <v>813</v>
      </c>
    </row>
    <row r="30" ht="13.5" customHeight="1">
      <c r="A30" s="84" t="s">
        <v>814</v>
      </c>
    </row>
    <row r="31" ht="13.5" customHeight="1">
      <c r="A31" s="84" t="s">
        <v>815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fitToHeight="1" fitToWidth="1"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4"/>
  <sheetViews>
    <sheetView workbookViewId="0" topLeftCell="A1">
      <selection activeCell="A20" sqref="A20"/>
    </sheetView>
  </sheetViews>
  <sheetFormatPr defaultColWidth="9.00390625" defaultRowHeight="12.75"/>
  <cols>
    <col min="1" max="1" width="104.50390625" style="0" customWidth="1"/>
  </cols>
  <sheetData>
    <row r="1" ht="13.5" customHeight="1">
      <c r="A1" s="105" t="s">
        <v>816</v>
      </c>
    </row>
    <row r="2" ht="10.5" customHeight="1">
      <c r="A2" s="107"/>
    </row>
    <row r="3" ht="18.75" customHeight="1">
      <c r="A3" s="84"/>
    </row>
    <row r="4" ht="13.5" customHeight="1">
      <c r="A4" s="107" t="s">
        <v>817</v>
      </c>
    </row>
    <row r="5" ht="13.5" customHeight="1">
      <c r="A5" s="84" t="s">
        <v>818</v>
      </c>
    </row>
    <row r="6" ht="13.5" customHeight="1">
      <c r="A6" s="84" t="s">
        <v>819</v>
      </c>
    </row>
    <row r="7" ht="13.5" customHeight="1">
      <c r="A7" s="84" t="s">
        <v>820</v>
      </c>
    </row>
    <row r="8" ht="13.5" customHeight="1">
      <c r="A8" s="84" t="s">
        <v>821</v>
      </c>
    </row>
    <row r="9" ht="13.5" customHeight="1">
      <c r="A9" s="84" t="s">
        <v>822</v>
      </c>
    </row>
    <row r="10" ht="13.5" customHeight="1">
      <c r="A10" s="84" t="s">
        <v>823</v>
      </c>
    </row>
    <row r="11" ht="13.5" customHeight="1">
      <c r="A11" s="84" t="s">
        <v>824</v>
      </c>
    </row>
    <row r="12" ht="15" customHeight="1">
      <c r="A12" s="84" t="s">
        <v>825</v>
      </c>
    </row>
    <row r="13" ht="13.5" customHeight="1">
      <c r="A13" s="84" t="s">
        <v>826</v>
      </c>
    </row>
    <row r="14" ht="13.5" customHeight="1">
      <c r="A14" s="84" t="s">
        <v>827</v>
      </c>
    </row>
    <row r="15" ht="13.5" customHeight="1">
      <c r="A15" s="84" t="s">
        <v>828</v>
      </c>
    </row>
    <row r="16" ht="13.5" customHeight="1">
      <c r="A16" s="84" t="s">
        <v>829</v>
      </c>
    </row>
    <row r="17" ht="13.5" customHeight="1">
      <c r="A17" s="84" t="s">
        <v>830</v>
      </c>
    </row>
    <row r="18" ht="13.5" customHeight="1">
      <c r="A18" s="84" t="s">
        <v>831</v>
      </c>
    </row>
    <row r="19" ht="13.5" customHeight="1">
      <c r="A19" s="84" t="s">
        <v>832</v>
      </c>
    </row>
    <row r="20" ht="16.5" customHeight="1">
      <c r="A20" s="84" t="s">
        <v>833</v>
      </c>
    </row>
    <row r="21" ht="13.5" customHeight="1">
      <c r="A21" s="84" t="s">
        <v>834</v>
      </c>
    </row>
    <row r="22" ht="13.5" customHeight="1">
      <c r="A22" s="84" t="s">
        <v>835</v>
      </c>
    </row>
    <row r="23" ht="13.5" customHeight="1">
      <c r="A23" s="84" t="s">
        <v>836</v>
      </c>
    </row>
    <row r="24" ht="13.5" customHeight="1">
      <c r="A24" s="84" t="s">
        <v>837</v>
      </c>
    </row>
    <row r="25" ht="14.25" customHeight="1">
      <c r="A25" s="84" t="s">
        <v>838</v>
      </c>
    </row>
    <row r="26" ht="13.5" customHeight="1">
      <c r="A26" s="84" t="s">
        <v>839</v>
      </c>
    </row>
    <row r="27" ht="13.5" customHeight="1">
      <c r="A27" s="84" t="s">
        <v>840</v>
      </c>
    </row>
    <row r="28" ht="14.25" customHeight="1">
      <c r="A28" s="84" t="s">
        <v>841</v>
      </c>
    </row>
    <row r="29" ht="13.5" customHeight="1">
      <c r="A29" s="84" t="s">
        <v>842</v>
      </c>
    </row>
    <row r="30" ht="13.5" customHeight="1">
      <c r="A30" s="84" t="s">
        <v>843</v>
      </c>
    </row>
    <row r="31" ht="13.5" customHeight="1">
      <c r="A31" s="84" t="s">
        <v>844</v>
      </c>
    </row>
    <row r="32" ht="13.5" customHeight="1">
      <c r="A32" s="84" t="s">
        <v>845</v>
      </c>
    </row>
    <row r="33" ht="13.5" customHeight="1">
      <c r="A33" s="84" t="s">
        <v>846</v>
      </c>
    </row>
    <row r="34" ht="13.5" customHeight="1">
      <c r="A34" s="84" t="s">
        <v>847</v>
      </c>
    </row>
    <row r="35" ht="13.5" customHeight="1">
      <c r="A35" s="84" t="s">
        <v>848</v>
      </c>
    </row>
    <row r="36" ht="16.5" customHeight="1">
      <c r="A36" s="84" t="s">
        <v>849</v>
      </c>
    </row>
    <row r="37" ht="14.25" customHeight="1">
      <c r="A37" s="84" t="s">
        <v>850</v>
      </c>
    </row>
    <row r="38" ht="15.75" customHeight="1">
      <c r="A38" s="84" t="s">
        <v>851</v>
      </c>
    </row>
    <row r="39" ht="13.5" customHeight="1">
      <c r="A39" s="84" t="s">
        <v>852</v>
      </c>
    </row>
    <row r="40" ht="14.25" customHeight="1">
      <c r="A40" s="84" t="s">
        <v>853</v>
      </c>
    </row>
    <row r="41" ht="15.75" customHeight="1">
      <c r="A41" s="84" t="s">
        <v>854</v>
      </c>
    </row>
    <row r="42" ht="15.75" customHeight="1">
      <c r="A42" s="84" t="s">
        <v>855</v>
      </c>
    </row>
    <row r="43" ht="13.5" customHeight="1">
      <c r="A43" s="84" t="s">
        <v>856</v>
      </c>
    </row>
    <row r="44" ht="13.5" customHeight="1">
      <c r="A44" s="84"/>
    </row>
    <row r="45" ht="13.5" customHeight="1">
      <c r="A45" s="84"/>
    </row>
    <row r="46" ht="13.5" customHeight="1">
      <c r="A46" s="84"/>
    </row>
    <row r="47" ht="13.5" customHeight="1">
      <c r="A47" s="84"/>
    </row>
    <row r="48" ht="13.5" customHeight="1">
      <c r="A48" s="84"/>
    </row>
    <row r="49" ht="13.5" customHeight="1">
      <c r="A49" s="84"/>
    </row>
    <row r="50" ht="13.5" customHeight="1">
      <c r="A50" s="84"/>
    </row>
    <row r="51" ht="13.5" customHeight="1">
      <c r="A51" s="84"/>
    </row>
    <row r="52" ht="13.5" customHeight="1">
      <c r="A52" s="84"/>
    </row>
    <row r="53" ht="15" customHeight="1">
      <c r="A53" s="84"/>
    </row>
    <row r="54" ht="15" customHeight="1">
      <c r="A54" s="84"/>
    </row>
    <row r="55" ht="13.5" customHeight="1">
      <c r="A55" s="84"/>
    </row>
    <row r="56" ht="15" customHeight="1">
      <c r="A56" s="84"/>
    </row>
    <row r="57" ht="13.5" customHeight="1">
      <c r="A57" s="84"/>
    </row>
    <row r="58" ht="13.5" customHeight="1">
      <c r="A58" s="84"/>
    </row>
    <row r="59" ht="13.5" customHeight="1">
      <c r="A59" s="84"/>
    </row>
    <row r="60" ht="13.5" customHeight="1">
      <c r="A60" s="84"/>
    </row>
    <row r="61" ht="13.5" customHeight="1">
      <c r="A61" s="84"/>
    </row>
    <row r="62" ht="13.5" customHeight="1">
      <c r="A62" s="84"/>
    </row>
    <row r="63" ht="13.5" customHeight="1">
      <c r="A63" s="84"/>
    </row>
    <row r="64" ht="16.5" customHeight="1">
      <c r="A64" s="84"/>
    </row>
    <row r="65" ht="13.5" customHeight="1">
      <c r="A65" s="84"/>
    </row>
    <row r="66" ht="13.5" customHeight="1">
      <c r="A66" s="84"/>
    </row>
    <row r="67" ht="13.5" customHeight="1">
      <c r="A67" s="84"/>
    </row>
    <row r="68" ht="13.5" customHeight="1">
      <c r="A68" s="84"/>
    </row>
    <row r="69" ht="13.5" customHeight="1">
      <c r="A69" s="84"/>
    </row>
    <row r="70" ht="13.5" customHeight="1">
      <c r="A70" s="84"/>
    </row>
    <row r="71" ht="13.5" customHeight="1">
      <c r="A71" s="84"/>
    </row>
    <row r="72" ht="13.5" customHeight="1">
      <c r="A72" s="84"/>
    </row>
    <row r="73" ht="13.5" customHeight="1">
      <c r="A73" s="84"/>
    </row>
    <row r="74" ht="13.5" customHeight="1">
      <c r="A74" s="84"/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1"/>
  <sheetViews>
    <sheetView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102.25390625" style="0" customWidth="1"/>
  </cols>
  <sheetData>
    <row r="1" ht="13.5" customHeight="1">
      <c r="A1" s="105" t="s">
        <v>857</v>
      </c>
    </row>
    <row r="2" ht="13.5" customHeight="1">
      <c r="A2" s="84"/>
    </row>
    <row r="3" ht="13.5" customHeight="1">
      <c r="A3" s="84" t="s">
        <v>858</v>
      </c>
    </row>
    <row r="4" ht="13.5" customHeight="1">
      <c r="A4" s="84" t="s">
        <v>859</v>
      </c>
    </row>
    <row r="5" ht="13.5" customHeight="1">
      <c r="A5" s="84" t="s">
        <v>860</v>
      </c>
    </row>
    <row r="6" ht="13.5" customHeight="1">
      <c r="A6" s="84" t="s">
        <v>861</v>
      </c>
    </row>
    <row r="7" ht="13.5" customHeight="1">
      <c r="A7" s="84" t="s">
        <v>862</v>
      </c>
    </row>
    <row r="8" ht="13.5" customHeight="1">
      <c r="A8" s="84" t="s">
        <v>863</v>
      </c>
    </row>
    <row r="9" ht="13.5" customHeight="1">
      <c r="A9" s="84" t="s">
        <v>864</v>
      </c>
    </row>
    <row r="10" ht="13.5" customHeight="1">
      <c r="A10" s="84" t="s">
        <v>865</v>
      </c>
    </row>
    <row r="11" ht="13.5" customHeight="1">
      <c r="A11" s="84" t="s">
        <v>866</v>
      </c>
    </row>
    <row r="12" ht="13.5" customHeight="1">
      <c r="A12" s="84" t="s">
        <v>867</v>
      </c>
    </row>
    <row r="13" ht="13.5" customHeight="1">
      <c r="A13" s="84" t="s">
        <v>868</v>
      </c>
    </row>
    <row r="14" ht="13.5" customHeight="1">
      <c r="A14" s="84" t="s">
        <v>869</v>
      </c>
    </row>
    <row r="15" ht="13.5" customHeight="1">
      <c r="A15" s="84" t="s">
        <v>870</v>
      </c>
    </row>
    <row r="16" ht="13.5" customHeight="1">
      <c r="A16" s="84" t="s">
        <v>871</v>
      </c>
    </row>
    <row r="17" ht="13.5" customHeight="1">
      <c r="A17" s="84" t="s">
        <v>872</v>
      </c>
    </row>
    <row r="18" ht="15" customHeight="1">
      <c r="A18" s="84" t="s">
        <v>873</v>
      </c>
    </row>
    <row r="19" ht="15" customHeight="1">
      <c r="A19" s="84" t="s">
        <v>874</v>
      </c>
    </row>
    <row r="20" ht="13.5" customHeight="1">
      <c r="A20" s="84" t="s">
        <v>875</v>
      </c>
    </row>
    <row r="21" ht="15" customHeight="1">
      <c r="A21" s="84" t="s">
        <v>876</v>
      </c>
    </row>
    <row r="22" ht="15" customHeight="1">
      <c r="A22" s="84" t="s">
        <v>877</v>
      </c>
    </row>
    <row r="23" ht="15" customHeight="1">
      <c r="A23" s="84" t="s">
        <v>878</v>
      </c>
    </row>
    <row r="24" ht="15" customHeight="1">
      <c r="A24" s="84" t="s">
        <v>879</v>
      </c>
    </row>
    <row r="25" ht="13.5" customHeight="1">
      <c r="A25" s="84" t="s">
        <v>880</v>
      </c>
    </row>
    <row r="26" ht="13.5" customHeight="1">
      <c r="A26" s="84" t="s">
        <v>881</v>
      </c>
    </row>
    <row r="27" ht="13.5" customHeight="1">
      <c r="A27" s="84" t="s">
        <v>882</v>
      </c>
    </row>
    <row r="28" ht="13.5" customHeight="1">
      <c r="A28" s="84" t="s">
        <v>883</v>
      </c>
    </row>
    <row r="29" ht="13.5" customHeight="1">
      <c r="A29" s="84" t="s">
        <v>884</v>
      </c>
    </row>
    <row r="30" ht="13.5" customHeight="1">
      <c r="A30" s="84" t="s">
        <v>885</v>
      </c>
    </row>
    <row r="31" ht="16.5" customHeight="1">
      <c r="A31" s="84"/>
    </row>
    <row r="32" ht="13.5" customHeight="1">
      <c r="A32" s="107" t="s">
        <v>419</v>
      </c>
    </row>
    <row r="33" ht="17.25" customHeight="1">
      <c r="A33" s="84" t="s">
        <v>886</v>
      </c>
    </row>
    <row r="34" ht="13.5" customHeight="1">
      <c r="A34" s="84" t="s">
        <v>887</v>
      </c>
    </row>
    <row r="35" ht="15.75" customHeight="1">
      <c r="A35" s="84" t="s">
        <v>888</v>
      </c>
    </row>
    <row r="36" ht="14.25" customHeight="1">
      <c r="A36" s="84"/>
    </row>
    <row r="37" ht="17.25" customHeight="1">
      <c r="A37" s="107" t="s">
        <v>889</v>
      </c>
    </row>
    <row r="38" ht="13.5" customHeight="1" hidden="1">
      <c r="A38" s="107"/>
    </row>
    <row r="39" ht="13.5" customHeight="1">
      <c r="A39" s="84" t="s">
        <v>890</v>
      </c>
    </row>
    <row r="40" ht="13.5" customHeight="1">
      <c r="A40" s="84" t="s">
        <v>891</v>
      </c>
    </row>
    <row r="41" ht="15.75" customHeight="1">
      <c r="A41" s="84" t="s">
        <v>892</v>
      </c>
    </row>
    <row r="42" ht="15.75" customHeight="1">
      <c r="A42" s="84" t="s">
        <v>893</v>
      </c>
    </row>
    <row r="43" ht="15.75" customHeight="1">
      <c r="A43" s="84" t="s">
        <v>894</v>
      </c>
    </row>
    <row r="44" ht="13.5" customHeight="1">
      <c r="A44" s="84" t="s">
        <v>895</v>
      </c>
    </row>
    <row r="45" ht="13.5" customHeight="1">
      <c r="A45" s="84" t="s">
        <v>896</v>
      </c>
    </row>
    <row r="46" ht="13.5" customHeight="1">
      <c r="A46" s="84" t="s">
        <v>897</v>
      </c>
    </row>
    <row r="47" ht="13.5" customHeight="1">
      <c r="A47" s="84" t="s">
        <v>898</v>
      </c>
    </row>
    <row r="48" ht="13.5" customHeight="1">
      <c r="A48" s="84" t="s">
        <v>899</v>
      </c>
    </row>
    <row r="49" ht="15" customHeight="1">
      <c r="A49" s="84" t="s">
        <v>900</v>
      </c>
    </row>
    <row r="50" ht="13.5" customHeight="1">
      <c r="A50" s="84" t="s">
        <v>901</v>
      </c>
    </row>
    <row r="51" ht="13.5" customHeight="1">
      <c r="A51" s="84" t="s">
        <v>902</v>
      </c>
    </row>
    <row r="52" ht="13.5" customHeight="1">
      <c r="A52" s="84" t="s">
        <v>903</v>
      </c>
    </row>
    <row r="53" ht="13.5" customHeight="1">
      <c r="A53" s="84" t="s">
        <v>904</v>
      </c>
    </row>
    <row r="54" ht="14.25" customHeight="1">
      <c r="A54" s="84" t="s">
        <v>905</v>
      </c>
    </row>
    <row r="55" ht="13.5" customHeight="1">
      <c r="A55" s="84" t="s">
        <v>906</v>
      </c>
    </row>
    <row r="56" ht="13.5" customHeight="1">
      <c r="A56" s="84" t="s">
        <v>907</v>
      </c>
    </row>
    <row r="57" ht="13.5" customHeight="1">
      <c r="A57" s="84" t="s">
        <v>908</v>
      </c>
    </row>
    <row r="58" ht="13.5" customHeight="1">
      <c r="A58" s="84" t="s">
        <v>909</v>
      </c>
    </row>
    <row r="59" ht="13.5" customHeight="1">
      <c r="A59" s="84" t="s">
        <v>910</v>
      </c>
    </row>
    <row r="60" ht="13.5" customHeight="1">
      <c r="A60" s="84" t="s">
        <v>911</v>
      </c>
    </row>
    <row r="61" ht="13.5" customHeight="1">
      <c r="A61" s="84" t="s">
        <v>912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zoomScale="90" zoomScaleNormal="90" zoomScalePageLayoutView="90" workbookViewId="0" topLeftCell="A26">
      <selection activeCell="N38" sqref="N38"/>
    </sheetView>
  </sheetViews>
  <sheetFormatPr defaultColWidth="9.00390625" defaultRowHeight="12.75"/>
  <cols>
    <col min="1" max="1" width="3.75390625" style="1" customWidth="1"/>
    <col min="2" max="2" width="15.50390625" style="3" customWidth="1"/>
    <col min="3" max="3" width="15.75390625" style="3" customWidth="1"/>
    <col min="4" max="4" width="7.75390625" style="3" customWidth="1"/>
    <col min="5" max="5" width="9.75390625" style="8" customWidth="1"/>
    <col min="6" max="6" width="11.25390625" style="8" customWidth="1"/>
    <col min="7" max="7" width="10.50390625" style="8" customWidth="1"/>
    <col min="8" max="8" width="9.25390625" style="8" customWidth="1"/>
    <col min="9" max="9" width="9.75390625" style="8" customWidth="1"/>
    <col min="10" max="10" width="9.5039062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  <col min="21" max="21" width="9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98"/>
      <c r="L1" s="198"/>
      <c r="M1" s="198"/>
      <c r="N1" s="198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1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8"/>
      <c r="C6" s="148" t="s">
        <v>27</v>
      </c>
      <c r="D6" s="420" t="s">
        <v>28</v>
      </c>
      <c r="E6" s="421"/>
      <c r="F6" s="422"/>
      <c r="G6" s="420" t="s">
        <v>29</v>
      </c>
      <c r="H6" s="422"/>
      <c r="I6" s="420" t="s">
        <v>30</v>
      </c>
      <c r="J6" s="421"/>
      <c r="K6" s="422"/>
      <c r="L6" s="34"/>
      <c r="M6" s="34"/>
      <c r="N6" s="34"/>
    </row>
    <row r="7" spans="2:14" ht="24" customHeight="1">
      <c r="B7" s="31" t="s">
        <v>31</v>
      </c>
      <c r="C7" s="31" t="s">
        <v>32</v>
      </c>
      <c r="D7" s="396">
        <v>1</v>
      </c>
      <c r="E7" s="401"/>
      <c r="F7" s="397"/>
      <c r="G7" s="396">
        <v>2</v>
      </c>
      <c r="H7" s="397"/>
      <c r="I7" s="396">
        <v>3</v>
      </c>
      <c r="J7" s="401"/>
      <c r="K7" s="397"/>
      <c r="L7" s="35"/>
      <c r="M7" s="213"/>
      <c r="N7" s="214" t="s">
        <v>33</v>
      </c>
    </row>
    <row r="8" spans="2:14" ht="27" customHeight="1">
      <c r="B8" s="151" t="s">
        <v>34</v>
      </c>
      <c r="C8" s="31">
        <v>71</v>
      </c>
      <c r="D8" s="427" t="s">
        <v>35</v>
      </c>
      <c r="E8" s="428"/>
      <c r="F8" s="429"/>
      <c r="G8" s="413">
        <v>68236</v>
      </c>
      <c r="H8" s="415"/>
      <c r="I8" s="413">
        <v>131667</v>
      </c>
      <c r="J8" s="414"/>
      <c r="K8" s="415"/>
      <c r="L8" s="212"/>
      <c r="M8" s="148" t="str">
        <f>IF(I9+J9+K9=SUM(D9:H9),"ok ","chyba")</f>
        <v>ok </v>
      </c>
      <c r="N8" s="215" t="s">
        <v>36</v>
      </c>
    </row>
    <row r="9" spans="2:14" ht="24.75" customHeight="1">
      <c r="B9" s="151" t="s">
        <v>37</v>
      </c>
      <c r="C9" s="31">
        <v>72</v>
      </c>
      <c r="D9" s="430">
        <v>5185</v>
      </c>
      <c r="E9" s="431"/>
      <c r="F9" s="432"/>
      <c r="G9" s="413">
        <v>19963</v>
      </c>
      <c r="H9" s="415"/>
      <c r="I9" s="413">
        <v>25148</v>
      </c>
      <c r="J9" s="414"/>
      <c r="K9" s="415"/>
      <c r="L9" s="212"/>
      <c r="M9" s="363"/>
      <c r="N9" s="363"/>
    </row>
    <row r="10" spans="2:14" ht="33.75" customHeight="1">
      <c r="B10" s="152" t="s">
        <v>38</v>
      </c>
      <c r="C10" s="152"/>
      <c r="D10" s="152"/>
      <c r="E10" s="152"/>
      <c r="F10" s="152"/>
      <c r="G10" s="152"/>
      <c r="H10" s="152"/>
      <c r="I10" s="152"/>
      <c r="J10" s="152"/>
      <c r="K10" s="12"/>
      <c r="L10" s="12"/>
      <c r="M10" s="12"/>
      <c r="N10" s="12"/>
    </row>
    <row r="11" spans="2:14" ht="22.5" customHeight="1">
      <c r="B11" s="165"/>
      <c r="C11" s="207"/>
      <c r="D11" s="406" t="s">
        <v>27</v>
      </c>
      <c r="E11" s="406" t="s">
        <v>39</v>
      </c>
      <c r="F11" s="426" t="s">
        <v>40</v>
      </c>
      <c r="G11" s="426"/>
      <c r="H11" s="426"/>
      <c r="I11" s="426"/>
      <c r="J11" s="426"/>
      <c r="K11" s="424"/>
      <c r="L11" s="34"/>
      <c r="M11" s="34"/>
      <c r="N11" s="34"/>
    </row>
    <row r="12" spans="2:14" ht="17.25" customHeight="1">
      <c r="B12" s="210"/>
      <c r="C12" s="211"/>
      <c r="D12" s="423"/>
      <c r="E12" s="423"/>
      <c r="F12" s="424" t="s">
        <v>41</v>
      </c>
      <c r="G12" s="406" t="s">
        <v>42</v>
      </c>
      <c r="H12" s="420" t="s">
        <v>43</v>
      </c>
      <c r="I12" s="421"/>
      <c r="J12" s="421"/>
      <c r="K12" s="422"/>
      <c r="L12" s="34"/>
      <c r="M12" s="34"/>
      <c r="N12" s="34"/>
    </row>
    <row r="13" spans="2:14" ht="57.75" customHeight="1">
      <c r="B13" s="208"/>
      <c r="C13" s="209"/>
      <c r="D13" s="407"/>
      <c r="E13" s="407"/>
      <c r="F13" s="425"/>
      <c r="G13" s="407"/>
      <c r="H13" s="148" t="s">
        <v>44</v>
      </c>
      <c r="I13" s="148" t="s">
        <v>45</v>
      </c>
      <c r="J13" s="148" t="s">
        <v>46</v>
      </c>
      <c r="K13" s="2" t="s">
        <v>47</v>
      </c>
      <c r="L13" s="25"/>
      <c r="M13" s="25"/>
      <c r="N13" s="25"/>
    </row>
    <row r="14" spans="2:14" ht="21" customHeight="1">
      <c r="B14" s="396" t="s">
        <v>31</v>
      </c>
      <c r="C14" s="397"/>
      <c r="D14" s="31" t="s">
        <v>32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98" t="s">
        <v>48</v>
      </c>
      <c r="C15" s="153" t="s">
        <v>49</v>
      </c>
      <c r="D15" s="154">
        <v>73</v>
      </c>
      <c r="E15" s="292">
        <v>435</v>
      </c>
      <c r="F15" s="292">
        <v>79</v>
      </c>
      <c r="G15" s="292">
        <v>2</v>
      </c>
      <c r="H15" s="292">
        <v>341</v>
      </c>
      <c r="I15" s="292">
        <v>32</v>
      </c>
      <c r="J15" s="292">
        <v>32</v>
      </c>
      <c r="K15" s="292">
        <v>24</v>
      </c>
      <c r="L15" s="212"/>
      <c r="M15" s="218" t="str">
        <f aca="true" t="shared" si="0" ref="M15:M21">IF(E15&gt;=H15+I15+J15+K15,"ok","chyba")</f>
        <v>ok</v>
      </c>
      <c r="N15" s="215" t="s">
        <v>50</v>
      </c>
    </row>
    <row r="16" spans="2:14" ht="33.75" customHeight="1">
      <c r="B16" s="399"/>
      <c r="C16" s="155" t="s">
        <v>51</v>
      </c>
      <c r="D16" s="154" t="s">
        <v>52</v>
      </c>
      <c r="E16" s="292">
        <v>395</v>
      </c>
      <c r="F16" s="292">
        <v>72</v>
      </c>
      <c r="G16" s="292">
        <v>2</v>
      </c>
      <c r="H16" s="292">
        <v>297</v>
      </c>
      <c r="I16" s="292">
        <v>31</v>
      </c>
      <c r="J16" s="292">
        <v>36</v>
      </c>
      <c r="K16" s="292">
        <v>21</v>
      </c>
      <c r="L16" s="212"/>
      <c r="M16" s="218" t="str">
        <f t="shared" si="0"/>
        <v>ok</v>
      </c>
      <c r="N16" s="215" t="s">
        <v>53</v>
      </c>
    </row>
    <row r="17" spans="2:14" ht="33.75" customHeight="1">
      <c r="B17" s="399"/>
      <c r="C17" s="155" t="s">
        <v>54</v>
      </c>
      <c r="D17" s="154">
        <v>74</v>
      </c>
      <c r="E17" s="292">
        <v>1408</v>
      </c>
      <c r="F17" s="292">
        <v>1212</v>
      </c>
      <c r="G17" s="292">
        <v>10</v>
      </c>
      <c r="H17" s="292">
        <v>261</v>
      </c>
      <c r="I17" s="292">
        <v>284</v>
      </c>
      <c r="J17" s="292">
        <v>331</v>
      </c>
      <c r="K17" s="292">
        <v>423</v>
      </c>
      <c r="L17" s="212"/>
      <c r="M17" s="218" t="str">
        <f t="shared" si="0"/>
        <v>ok</v>
      </c>
      <c r="N17" s="215" t="s">
        <v>55</v>
      </c>
    </row>
    <row r="18" spans="2:14" ht="33" customHeight="1">
      <c r="B18" s="399"/>
      <c r="C18" s="155" t="s">
        <v>56</v>
      </c>
      <c r="D18" s="154">
        <v>75</v>
      </c>
      <c r="E18" s="292">
        <v>142</v>
      </c>
      <c r="F18" s="292">
        <v>34</v>
      </c>
      <c r="G18" s="292">
        <v>4</v>
      </c>
      <c r="H18" s="292">
        <v>68</v>
      </c>
      <c r="I18" s="292">
        <v>45</v>
      </c>
      <c r="J18" s="292">
        <v>14</v>
      </c>
      <c r="K18" s="292">
        <v>14</v>
      </c>
      <c r="L18" s="212"/>
      <c r="M18" s="218" t="str">
        <f t="shared" si="0"/>
        <v>ok</v>
      </c>
      <c r="N18" s="215" t="s">
        <v>57</v>
      </c>
    </row>
    <row r="19" spans="2:14" ht="36" customHeight="1">
      <c r="B19" s="399"/>
      <c r="C19" s="155" t="s">
        <v>58</v>
      </c>
      <c r="D19" s="154">
        <v>76</v>
      </c>
      <c r="E19" s="292">
        <v>1615</v>
      </c>
      <c r="F19" s="292">
        <v>1081</v>
      </c>
      <c r="G19" s="292">
        <v>37</v>
      </c>
      <c r="H19" s="292">
        <v>375</v>
      </c>
      <c r="I19" s="292">
        <v>344</v>
      </c>
      <c r="J19" s="292">
        <v>348</v>
      </c>
      <c r="K19" s="292">
        <v>420</v>
      </c>
      <c r="L19" s="212"/>
      <c r="M19" s="218" t="str">
        <f t="shared" si="0"/>
        <v>ok</v>
      </c>
      <c r="N19" s="215" t="s">
        <v>59</v>
      </c>
    </row>
    <row r="20" spans="2:14" ht="33" customHeight="1">
      <c r="B20" s="400"/>
      <c r="C20" s="153" t="s">
        <v>60</v>
      </c>
      <c r="D20" s="154">
        <v>77</v>
      </c>
      <c r="E20" s="292">
        <v>833</v>
      </c>
      <c r="F20" s="292">
        <v>7</v>
      </c>
      <c r="G20" s="292">
        <v>16</v>
      </c>
      <c r="H20" s="292">
        <v>529</v>
      </c>
      <c r="I20" s="292">
        <v>187</v>
      </c>
      <c r="J20" s="292">
        <v>74</v>
      </c>
      <c r="K20" s="292">
        <v>19</v>
      </c>
      <c r="L20" s="212"/>
      <c r="M20" s="218" t="str">
        <f t="shared" si="0"/>
        <v>ok</v>
      </c>
      <c r="N20" s="215" t="s">
        <v>61</v>
      </c>
    </row>
    <row r="21" spans="2:14" ht="32.25" customHeight="1">
      <c r="B21" s="409" t="s">
        <v>62</v>
      </c>
      <c r="C21" s="410"/>
      <c r="D21" s="154">
        <v>78</v>
      </c>
      <c r="E21" s="292">
        <v>350</v>
      </c>
      <c r="F21" s="292">
        <v>201</v>
      </c>
      <c r="G21" s="292">
        <v>22</v>
      </c>
      <c r="H21" s="292">
        <v>66</v>
      </c>
      <c r="I21" s="292">
        <v>62</v>
      </c>
      <c r="J21" s="292">
        <v>88</v>
      </c>
      <c r="K21" s="292">
        <v>101</v>
      </c>
      <c r="L21" s="212"/>
      <c r="M21" s="218" t="str">
        <f t="shared" si="0"/>
        <v>ok</v>
      </c>
      <c r="N21" s="215" t="s">
        <v>63</v>
      </c>
    </row>
    <row r="22" spans="2:14" ht="25.5" customHeight="1">
      <c r="B22" s="152" t="s">
        <v>64</v>
      </c>
      <c r="C22" s="152"/>
      <c r="D22" s="152"/>
      <c r="E22" s="152"/>
      <c r="F22" s="152"/>
      <c r="G22" s="152"/>
      <c r="H22" s="152"/>
      <c r="I22" s="152"/>
      <c r="J22" s="152"/>
      <c r="K22" s="12"/>
      <c r="L22" s="12"/>
      <c r="M22" s="12"/>
      <c r="N22" s="12"/>
    </row>
    <row r="23" spans="2:14" ht="18" customHeight="1">
      <c r="B23" s="416"/>
      <c r="C23" s="417"/>
      <c r="D23" s="406" t="s">
        <v>27</v>
      </c>
      <c r="E23" s="403" t="s">
        <v>65</v>
      </c>
      <c r="F23" s="396" t="s">
        <v>66</v>
      </c>
      <c r="G23" s="401"/>
      <c r="H23" s="401"/>
      <c r="I23" s="402"/>
      <c r="J23" s="411" t="s">
        <v>67</v>
      </c>
      <c r="K23" s="20"/>
      <c r="L23" s="20"/>
      <c r="M23" s="20"/>
      <c r="N23" s="20"/>
    </row>
    <row r="24" spans="2:14" ht="33.75" customHeight="1">
      <c r="B24" s="418"/>
      <c r="C24" s="419"/>
      <c r="D24" s="407"/>
      <c r="E24" s="404"/>
      <c r="F24" s="148" t="s">
        <v>68</v>
      </c>
      <c r="G24" s="172" t="s">
        <v>69</v>
      </c>
      <c r="H24" s="72" t="s">
        <v>70</v>
      </c>
      <c r="I24" s="172" t="s">
        <v>69</v>
      </c>
      <c r="J24" s="412"/>
      <c r="K24" s="20"/>
      <c r="L24" s="20"/>
      <c r="M24" s="31" t="str">
        <f>IF(I26&lt;=H26,"ok","chyba")</f>
        <v>ok</v>
      </c>
      <c r="N24" s="215" t="s">
        <v>71</v>
      </c>
    </row>
    <row r="25" spans="2:14" ht="33.75" customHeight="1">
      <c r="B25" s="396" t="s">
        <v>31</v>
      </c>
      <c r="C25" s="397"/>
      <c r="D25" s="149" t="s">
        <v>32</v>
      </c>
      <c r="E25" s="150">
        <v>1</v>
      </c>
      <c r="F25" s="31">
        <v>2</v>
      </c>
      <c r="G25" s="172">
        <v>3</v>
      </c>
      <c r="H25" s="72">
        <v>4</v>
      </c>
      <c r="I25" s="172">
        <v>5</v>
      </c>
      <c r="J25" s="72">
        <v>6</v>
      </c>
      <c r="K25" s="20"/>
      <c r="L25" s="20"/>
      <c r="M25" s="31" t="str">
        <f>IF(G26&lt;=F26,"ok","chyba")</f>
        <v>ok</v>
      </c>
      <c r="N25" s="215" t="s">
        <v>72</v>
      </c>
    </row>
    <row r="26" spans="2:14" ht="33.75" customHeight="1">
      <c r="B26" s="409" t="s">
        <v>73</v>
      </c>
      <c r="C26" s="410"/>
      <c r="D26" s="150">
        <v>79</v>
      </c>
      <c r="E26" s="293">
        <v>21163</v>
      </c>
      <c r="F26" s="294">
        <v>10070</v>
      </c>
      <c r="G26" s="295">
        <v>3741</v>
      </c>
      <c r="H26" s="296">
        <v>11093</v>
      </c>
      <c r="I26" s="297">
        <v>3613</v>
      </c>
      <c r="J26" s="298">
        <v>16240</v>
      </c>
      <c r="K26" s="20"/>
      <c r="L26" s="20"/>
      <c r="M26" s="148" t="str">
        <f>IF(E26=SUM(F26,H26),"ok ","chyba")</f>
        <v>ok </v>
      </c>
      <c r="N26" s="215" t="s">
        <v>74</v>
      </c>
    </row>
    <row r="27" spans="2:14" ht="32.25" customHeight="1">
      <c r="B27" s="408" t="s">
        <v>75</v>
      </c>
      <c r="C27" s="408"/>
      <c r="D27" s="408"/>
      <c r="E27" s="156"/>
      <c r="F27" s="171"/>
      <c r="G27" s="171"/>
      <c r="H27" s="36"/>
      <c r="I27" s="36"/>
      <c r="J27" s="36"/>
      <c r="K27" s="6"/>
      <c r="L27" s="6"/>
      <c r="M27" s="6"/>
      <c r="N27" s="6"/>
    </row>
    <row r="28" spans="2:14" ht="19.5" customHeight="1">
      <c r="B28" s="416"/>
      <c r="C28" s="417"/>
      <c r="D28" s="406" t="s">
        <v>27</v>
      </c>
      <c r="E28" s="403" t="s">
        <v>65</v>
      </c>
      <c r="F28" s="405" t="s">
        <v>66</v>
      </c>
      <c r="G28" s="405"/>
      <c r="H28" s="405"/>
      <c r="I28" s="405"/>
      <c r="J28" s="152"/>
      <c r="K28" s="12"/>
      <c r="L28" s="12"/>
      <c r="M28" s="12"/>
      <c r="N28" s="12"/>
    </row>
    <row r="29" spans="2:14" ht="15" customHeight="1">
      <c r="B29" s="418"/>
      <c r="C29" s="419"/>
      <c r="D29" s="407"/>
      <c r="E29" s="404"/>
      <c r="F29" s="148" t="s">
        <v>68</v>
      </c>
      <c r="G29" s="172" t="s">
        <v>69</v>
      </c>
      <c r="H29" s="72" t="s">
        <v>70</v>
      </c>
      <c r="I29" s="31" t="s">
        <v>69</v>
      </c>
      <c r="J29" s="20"/>
      <c r="K29" s="20"/>
      <c r="L29" s="20"/>
      <c r="M29" s="20"/>
      <c r="N29" s="20"/>
    </row>
    <row r="30" spans="2:14" ht="18" customHeight="1">
      <c r="B30" s="396" t="s">
        <v>31</v>
      </c>
      <c r="C30" s="397"/>
      <c r="D30" s="148" t="s">
        <v>32</v>
      </c>
      <c r="E30" s="150">
        <v>1</v>
      </c>
      <c r="F30" s="31">
        <v>2</v>
      </c>
      <c r="G30" s="172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409" t="s">
        <v>76</v>
      </c>
      <c r="C31" s="410"/>
      <c r="D31" s="31">
        <v>81</v>
      </c>
      <c r="E31" s="292">
        <v>4154</v>
      </c>
      <c r="F31" s="299">
        <v>1833</v>
      </c>
      <c r="G31" s="295">
        <v>407</v>
      </c>
      <c r="H31" s="299">
        <v>2321</v>
      </c>
      <c r="I31" s="292">
        <v>278</v>
      </c>
      <c r="J31" s="20"/>
      <c r="K31" s="20"/>
      <c r="L31" s="20"/>
      <c r="M31" s="148" t="str">
        <f>IF(E31=SUM(F31,H31),"ok","chyba")</f>
        <v>ok</v>
      </c>
      <c r="N31" s="215" t="s">
        <v>77</v>
      </c>
    </row>
    <row r="32" spans="2:14" ht="25.5" customHeight="1">
      <c r="B32" s="409" t="s">
        <v>78</v>
      </c>
      <c r="C32" s="410"/>
      <c r="D32" s="31">
        <v>82</v>
      </c>
      <c r="E32" s="292">
        <v>3103</v>
      </c>
      <c r="F32" s="65" t="s">
        <v>35</v>
      </c>
      <c r="G32" s="216" t="s">
        <v>35</v>
      </c>
      <c r="H32" s="300">
        <v>3103</v>
      </c>
      <c r="I32" s="301">
        <v>780</v>
      </c>
      <c r="J32" s="20"/>
      <c r="K32" s="20"/>
      <c r="L32" s="20"/>
      <c r="M32" s="148" t="str">
        <f>IF(E32=H32,"ok","chyba")</f>
        <v>ok</v>
      </c>
      <c r="N32" s="215" t="s">
        <v>79</v>
      </c>
    </row>
    <row r="33" spans="2:14" ht="24.75" customHeight="1">
      <c r="B33" s="409" t="s">
        <v>80</v>
      </c>
      <c r="C33" s="410"/>
      <c r="D33" s="31">
        <v>84</v>
      </c>
      <c r="E33" s="292">
        <v>954</v>
      </c>
      <c r="F33" s="65" t="s">
        <v>35</v>
      </c>
      <c r="G33" s="216" t="s">
        <v>35</v>
      </c>
      <c r="H33" s="300">
        <v>954</v>
      </c>
      <c r="I33" s="301">
        <v>103</v>
      </c>
      <c r="J33" s="36"/>
      <c r="K33" s="6"/>
      <c r="L33" s="6"/>
      <c r="M33" s="148" t="str">
        <f>IF(E33=H33,"ok","chyba")</f>
        <v>ok</v>
      </c>
      <c r="N33" s="215" t="s">
        <v>915</v>
      </c>
    </row>
    <row r="34" spans="2:14" ht="27.75" customHeight="1">
      <c r="B34" s="155" t="s">
        <v>81</v>
      </c>
      <c r="C34" s="265"/>
      <c r="D34" s="31" t="s">
        <v>82</v>
      </c>
      <c r="E34" s="292">
        <v>486</v>
      </c>
      <c r="F34" s="65" t="s">
        <v>35</v>
      </c>
      <c r="G34" s="216" t="s">
        <v>35</v>
      </c>
      <c r="H34" s="300">
        <v>486</v>
      </c>
      <c r="I34" s="301">
        <v>58</v>
      </c>
      <c r="J34" s="152"/>
      <c r="K34" s="12"/>
      <c r="L34" s="12"/>
      <c r="M34" s="148" t="str">
        <f>IF(E34=H34,"ok","chyba")</f>
        <v>ok</v>
      </c>
      <c r="N34" s="215" t="s">
        <v>85</v>
      </c>
    </row>
    <row r="35" spans="2:14" ht="30.75" customHeight="1">
      <c r="B35" s="409" t="s">
        <v>83</v>
      </c>
      <c r="C35" s="410"/>
      <c r="D35" s="31" t="s">
        <v>84</v>
      </c>
      <c r="E35" s="292">
        <v>122</v>
      </c>
      <c r="F35" s="65" t="s">
        <v>35</v>
      </c>
      <c r="G35" s="216" t="s">
        <v>35</v>
      </c>
      <c r="H35" s="300">
        <v>122</v>
      </c>
      <c r="I35" s="301">
        <v>8</v>
      </c>
      <c r="J35" s="20"/>
      <c r="K35" s="20"/>
      <c r="L35" s="20"/>
      <c r="M35" s="148" t="str">
        <f>IF(E35=H35,"ok","chyba")</f>
        <v>ok</v>
      </c>
      <c r="N35" s="215" t="s">
        <v>88</v>
      </c>
    </row>
    <row r="36" spans="2:14" ht="30.75" customHeight="1">
      <c r="B36" s="409" t="s">
        <v>86</v>
      </c>
      <c r="C36" s="410"/>
      <c r="D36" s="31" t="s">
        <v>87</v>
      </c>
      <c r="E36" s="292">
        <v>63</v>
      </c>
      <c r="F36" s="65" t="s">
        <v>35</v>
      </c>
      <c r="G36" s="216" t="s">
        <v>35</v>
      </c>
      <c r="H36" s="300">
        <v>63</v>
      </c>
      <c r="I36" s="301">
        <v>5</v>
      </c>
      <c r="J36" s="20"/>
      <c r="K36" s="20"/>
      <c r="L36" s="20"/>
      <c r="M36" s="148" t="str">
        <f>IF(E36=H36,"ok","chyba")</f>
        <v>ok</v>
      </c>
      <c r="N36" s="215" t="s">
        <v>916</v>
      </c>
    </row>
    <row r="37" spans="2:14" ht="25.5" customHeight="1">
      <c r="B37" s="409" t="s">
        <v>89</v>
      </c>
      <c r="C37" s="410"/>
      <c r="D37" s="31" t="s">
        <v>90</v>
      </c>
      <c r="E37" s="292">
        <v>10</v>
      </c>
      <c r="F37" s="302">
        <v>1</v>
      </c>
      <c r="G37" s="303">
        <v>0</v>
      </c>
      <c r="H37" s="300">
        <v>9</v>
      </c>
      <c r="I37" s="301">
        <v>0</v>
      </c>
      <c r="J37" s="20"/>
      <c r="K37" s="20"/>
      <c r="L37" s="20"/>
      <c r="M37" s="148" t="str">
        <f>IF(E37=SUM(F37,H37),"ok","chyba")</f>
        <v>ok</v>
      </c>
      <c r="N37" s="215" t="s">
        <v>91</v>
      </c>
    </row>
    <row r="38" spans="2:14" ht="27.75" customHeight="1">
      <c r="B38" s="409" t="s">
        <v>92</v>
      </c>
      <c r="C38" s="410"/>
      <c r="D38" s="31">
        <v>85</v>
      </c>
      <c r="E38" s="292">
        <v>984</v>
      </c>
      <c r="F38" s="299">
        <v>984</v>
      </c>
      <c r="G38" s="295">
        <v>161</v>
      </c>
      <c r="H38" s="65" t="s">
        <v>35</v>
      </c>
      <c r="I38" s="65" t="s">
        <v>35</v>
      </c>
      <c r="J38" s="20"/>
      <c r="K38" s="20"/>
      <c r="L38" s="20"/>
      <c r="M38" s="148" t="str">
        <f>IF(E38=F38,"ok","chyba")</f>
        <v>ok</v>
      </c>
      <c r="N38" s="215" t="s">
        <v>93</v>
      </c>
    </row>
    <row r="39" spans="2:14" ht="18" customHeight="1">
      <c r="B39" s="37"/>
      <c r="C39" s="35"/>
      <c r="D39" s="36"/>
      <c r="E39" s="36"/>
      <c r="F39" s="36"/>
      <c r="G39" s="36"/>
      <c r="H39" s="36"/>
      <c r="I39" s="36"/>
      <c r="J39" s="20"/>
      <c r="K39" s="20"/>
      <c r="L39" s="20"/>
      <c r="M39" s="20"/>
      <c r="N39" s="20"/>
    </row>
    <row r="40" spans="2:14" ht="16.5" customHeight="1">
      <c r="B40" s="157" t="s">
        <v>94</v>
      </c>
      <c r="C40" s="35"/>
      <c r="D40" s="36"/>
      <c r="E40" s="36"/>
      <c r="F40" s="36"/>
      <c r="G40" s="36"/>
      <c r="H40" s="36"/>
      <c r="I40" s="36"/>
      <c r="J40" s="36"/>
      <c r="K40" s="6"/>
      <c r="L40" s="6"/>
      <c r="M40" s="6"/>
      <c r="N40" s="6"/>
    </row>
    <row r="41" spans="2:14" ht="96.75" customHeight="1">
      <c r="B41" s="158"/>
      <c r="C41" s="159"/>
      <c r="D41" s="159"/>
      <c r="E41" s="159"/>
      <c r="F41" s="159"/>
      <c r="G41" s="159"/>
      <c r="H41" s="159"/>
      <c r="I41" s="159"/>
      <c r="J41" s="160"/>
      <c r="K41" s="6"/>
      <c r="L41" s="6"/>
      <c r="M41" s="6"/>
      <c r="N41" s="6"/>
    </row>
    <row r="42" spans="2:14" ht="13.5" customHeight="1">
      <c r="B42" s="37"/>
      <c r="C42" s="35"/>
      <c r="D42" s="36"/>
      <c r="E42" s="36"/>
      <c r="F42" s="36"/>
      <c r="G42" s="36"/>
      <c r="H42" s="36"/>
      <c r="I42" s="36"/>
      <c r="J42" s="36"/>
      <c r="K42" s="6"/>
      <c r="L42" s="6"/>
      <c r="M42" s="6"/>
      <c r="N42" s="6"/>
    </row>
  </sheetData>
  <sheetProtection formatCells="0" formatColumns="0" formatRows="0" insertColumns="0" insertRows="0" insertHyperlinks="0" deleteColumns="0" deleteRows="0" sort="0" autoFilter="0" pivotTables="0"/>
  <mergeCells count="42">
    <mergeCell ref="D7:F7"/>
    <mergeCell ref="D8:F8"/>
    <mergeCell ref="D9:F9"/>
    <mergeCell ref="G6:H6"/>
    <mergeCell ref="E11:E13"/>
    <mergeCell ref="I6:K6"/>
    <mergeCell ref="I7:K7"/>
    <mergeCell ref="I8:K8"/>
    <mergeCell ref="G8:H8"/>
    <mergeCell ref="G9:H9"/>
    <mergeCell ref="D6:F6"/>
    <mergeCell ref="D11:D13"/>
    <mergeCell ref="E23:E24"/>
    <mergeCell ref="F12:F13"/>
    <mergeCell ref="G12:G13"/>
    <mergeCell ref="G7:H7"/>
    <mergeCell ref="F11:K11"/>
    <mergeCell ref="H12:K12"/>
    <mergeCell ref="B37:C37"/>
    <mergeCell ref="B38:C38"/>
    <mergeCell ref="B23:C24"/>
    <mergeCell ref="B30:C30"/>
    <mergeCell ref="B31:C31"/>
    <mergeCell ref="B32:C32"/>
    <mergeCell ref="B28:C29"/>
    <mergeCell ref="B25:C25"/>
    <mergeCell ref="J23:J24"/>
    <mergeCell ref="D23:D24"/>
    <mergeCell ref="I9:K9"/>
    <mergeCell ref="B33:C33"/>
    <mergeCell ref="B35:C35"/>
    <mergeCell ref="B36:C36"/>
    <mergeCell ref="B14:C14"/>
    <mergeCell ref="B15:B20"/>
    <mergeCell ref="F23:I23"/>
    <mergeCell ref="M9:N9"/>
    <mergeCell ref="E28:E29"/>
    <mergeCell ref="F28:I28"/>
    <mergeCell ref="D28:D29"/>
    <mergeCell ref="B27:D27"/>
    <mergeCell ref="B26:C26"/>
    <mergeCell ref="B21:C21"/>
  </mergeCells>
  <conditionalFormatting sqref="M8:N38">
    <cfRule type="cellIs" priority="1" dxfId="0" operator="equal" stopIfTrue="1">
      <formula>0</formula>
    </cfRule>
  </conditionalFormatting>
  <dataValidations count="84">
    <dataValidation type="whole" allowBlank="1" showErrorMessage="1" errorTitle="Pozor!" error="Je nezbytné vložit numerickou hodnotu!" sqref="J40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9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F39">
      <formula1>0</formula1>
      <formula2>999999</formula2>
    </dataValidation>
    <dataValidation type="whole" allowBlank="1" showErrorMessage="1" errorTitle="Pozor!" error="Je nezbytné vložit numerickou hodnotu!" sqref="G39">
      <formula1>0</formula1>
      <formula2>999999</formula2>
    </dataValidation>
    <dataValidation type="whole" allowBlank="1" showErrorMessage="1" errorTitle="Pozor!" error="Je nezbytné vložit numerickou hodnotu!" sqref="H39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39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="75" zoomScaleNormal="75" zoomScalePageLayoutView="75" workbookViewId="0" topLeftCell="B34">
      <selection activeCell="R26" sqref="R26"/>
    </sheetView>
  </sheetViews>
  <sheetFormatPr defaultColWidth="9.00390625" defaultRowHeight="12.75"/>
  <cols>
    <col min="1" max="1" width="1.75390625" style="1" hidden="1" customWidth="1"/>
    <col min="2" max="2" width="26.75390625" style="23" customWidth="1"/>
    <col min="3" max="3" width="7.00390625" style="23" customWidth="1"/>
    <col min="4" max="4" width="13.00390625" style="23" customWidth="1"/>
    <col min="5" max="5" width="12.25390625" style="23" customWidth="1"/>
    <col min="6" max="6" width="11.25390625" style="23" customWidth="1"/>
    <col min="7" max="7" width="10.75390625" style="23" customWidth="1"/>
    <col min="8" max="8" width="11.75390625" style="23" customWidth="1"/>
    <col min="9" max="9" width="9.75390625" style="23" customWidth="1"/>
    <col min="10" max="10" width="9.25390625" style="23" customWidth="1"/>
    <col min="11" max="11" width="12.25390625" style="23" customWidth="1"/>
    <col min="12" max="12" width="11.75390625" style="23" customWidth="1"/>
    <col min="13" max="13" width="10.25390625" style="23" customWidth="1"/>
    <col min="14" max="14" width="12.75390625" style="23" customWidth="1"/>
    <col min="15" max="15" width="13.75390625" style="23" customWidth="1"/>
    <col min="16" max="16" width="2.75390625" style="23" customWidth="1"/>
    <col min="17" max="17" width="8.00390625" style="23" customWidth="1"/>
    <col min="18" max="18" width="24.75390625" style="23" customWidth="1"/>
    <col min="19" max="19" width="1.75390625" style="1" customWidth="1"/>
    <col min="20" max="20" width="0" style="1" hidden="1" customWidth="1"/>
    <col min="21" max="22" width="9.25390625" style="1" hidden="1" customWidth="1"/>
  </cols>
  <sheetData>
    <row r="1" spans="2:18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99"/>
      <c r="P2" s="199"/>
      <c r="Q2" s="199"/>
      <c r="R2" s="199" t="s">
        <v>95</v>
      </c>
    </row>
    <row r="3" spans="2:18" s="3" customFormat="1" ht="24" customHeight="1">
      <c r="B3" s="201" t="s">
        <v>96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0"/>
    </row>
    <row r="4" spans="2:18" s="3" customFormat="1" ht="24" customHeight="1">
      <c r="B4" s="202" t="s">
        <v>97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20"/>
    </row>
    <row r="5" spans="2:18" s="3" customFormat="1" ht="30" customHeight="1">
      <c r="B5" s="135"/>
      <c r="C5" s="136"/>
      <c r="D5" s="440" t="s">
        <v>27</v>
      </c>
      <c r="E5" s="440" t="s">
        <v>98</v>
      </c>
      <c r="F5" s="443" t="s">
        <v>66</v>
      </c>
      <c r="G5" s="444"/>
      <c r="H5" s="447" t="s">
        <v>99</v>
      </c>
      <c r="I5" s="447"/>
      <c r="J5" s="447"/>
      <c r="K5" s="447"/>
      <c r="L5" s="447"/>
      <c r="M5" s="447"/>
      <c r="N5" s="447"/>
      <c r="O5" s="448"/>
      <c r="P5" s="101"/>
      <c r="Q5" s="101"/>
      <c r="R5" s="35"/>
    </row>
    <row r="6" spans="2:18" s="3" customFormat="1" ht="17.25" customHeight="1">
      <c r="B6" s="137"/>
      <c r="C6" s="104"/>
      <c r="D6" s="441"/>
      <c r="E6" s="441"/>
      <c r="F6" s="445"/>
      <c r="G6" s="446"/>
      <c r="H6" s="447" t="s">
        <v>100</v>
      </c>
      <c r="I6" s="447"/>
      <c r="J6" s="447"/>
      <c r="K6" s="447"/>
      <c r="L6" s="448"/>
      <c r="M6" s="443" t="s">
        <v>101</v>
      </c>
      <c r="N6" s="444"/>
      <c r="O6" s="450" t="s">
        <v>102</v>
      </c>
      <c r="P6" s="217"/>
      <c r="Q6" s="217"/>
      <c r="R6" s="35"/>
    </row>
    <row r="7" spans="2:18" s="3" customFormat="1" ht="86.25" customHeight="1">
      <c r="B7" s="138"/>
      <c r="C7" s="139"/>
      <c r="D7" s="442"/>
      <c r="E7" s="442"/>
      <c r="F7" s="291" t="s">
        <v>42</v>
      </c>
      <c r="G7" s="291" t="s">
        <v>103</v>
      </c>
      <c r="H7" s="170" t="s">
        <v>104</v>
      </c>
      <c r="I7" s="449" t="s">
        <v>105</v>
      </c>
      <c r="J7" s="449"/>
      <c r="K7" s="96" t="s">
        <v>106</v>
      </c>
      <c r="L7" s="98" t="s">
        <v>107</v>
      </c>
      <c r="M7" s="445"/>
      <c r="N7" s="446"/>
      <c r="O7" s="451"/>
      <c r="P7" s="217"/>
      <c r="Q7" s="217"/>
      <c r="R7" s="35"/>
    </row>
    <row r="8" spans="2:18" s="3" customFormat="1" ht="24" customHeight="1">
      <c r="B8" s="437" t="s">
        <v>31</v>
      </c>
      <c r="C8" s="436"/>
      <c r="D8" s="96" t="s">
        <v>32</v>
      </c>
      <c r="E8" s="120">
        <v>1</v>
      </c>
      <c r="F8" s="96">
        <v>2</v>
      </c>
      <c r="G8" s="96">
        <v>3</v>
      </c>
      <c r="H8" s="95">
        <v>4</v>
      </c>
      <c r="I8" s="437">
        <v>5</v>
      </c>
      <c r="J8" s="436"/>
      <c r="K8" s="96">
        <v>6</v>
      </c>
      <c r="L8" s="96">
        <v>7</v>
      </c>
      <c r="M8" s="437">
        <v>8</v>
      </c>
      <c r="N8" s="436"/>
      <c r="O8" s="96">
        <v>9</v>
      </c>
      <c r="P8" s="104"/>
      <c r="Q8" s="31"/>
      <c r="R8" s="219" t="s">
        <v>33</v>
      </c>
    </row>
    <row r="9" spans="2:18" s="3" customFormat="1" ht="24" customHeight="1">
      <c r="B9" s="463" t="s">
        <v>108</v>
      </c>
      <c r="C9" s="464"/>
      <c r="D9" s="96" t="s">
        <v>109</v>
      </c>
      <c r="E9" s="304">
        <v>12354</v>
      </c>
      <c r="F9" s="305">
        <v>437</v>
      </c>
      <c r="G9" s="305">
        <v>8918</v>
      </c>
      <c r="H9" s="306">
        <v>188</v>
      </c>
      <c r="I9" s="413">
        <v>173</v>
      </c>
      <c r="J9" s="415"/>
      <c r="K9" s="292">
        <v>14</v>
      </c>
      <c r="L9" s="292">
        <v>134</v>
      </c>
      <c r="M9" s="413">
        <v>844</v>
      </c>
      <c r="N9" s="415"/>
      <c r="O9" s="292">
        <v>1614</v>
      </c>
      <c r="P9" s="212"/>
      <c r="Q9" s="218" t="str">
        <f>IF(O9&gt;=SUM(H9+I9+J9+K9+L9+M9+N9),"ok","chyba")</f>
        <v>ok</v>
      </c>
      <c r="R9" s="215" t="s">
        <v>110</v>
      </c>
    </row>
    <row r="10" spans="2:18" s="3" customFormat="1" ht="24" customHeight="1">
      <c r="B10" s="463" t="s">
        <v>111</v>
      </c>
      <c r="C10" s="464"/>
      <c r="D10" s="95" t="s">
        <v>112</v>
      </c>
      <c r="E10" s="304">
        <v>619</v>
      </c>
      <c r="F10" s="305">
        <v>20</v>
      </c>
      <c r="G10" s="305">
        <v>16</v>
      </c>
      <c r="H10" s="306">
        <v>79</v>
      </c>
      <c r="I10" s="413">
        <v>224</v>
      </c>
      <c r="J10" s="415"/>
      <c r="K10" s="292">
        <v>82</v>
      </c>
      <c r="L10" s="292">
        <v>21</v>
      </c>
      <c r="M10" s="413">
        <v>2</v>
      </c>
      <c r="N10" s="415"/>
      <c r="O10" s="292">
        <v>444</v>
      </c>
      <c r="P10" s="212"/>
      <c r="Q10" s="218" t="str">
        <f>IF(O10&gt;=SUM(H10+I10+J10+K10+L10+M10+N10),"ok","chyba")</f>
        <v>ok</v>
      </c>
      <c r="R10" s="215" t="s">
        <v>113</v>
      </c>
    </row>
    <row r="11" spans="2:18" s="3" customFormat="1" ht="24" customHeight="1">
      <c r="B11" s="463" t="s">
        <v>114</v>
      </c>
      <c r="C11" s="464"/>
      <c r="D11" s="96" t="s">
        <v>115</v>
      </c>
      <c r="E11" s="304">
        <v>3152</v>
      </c>
      <c r="F11" s="305">
        <v>239</v>
      </c>
      <c r="G11" s="305">
        <v>1603</v>
      </c>
      <c r="H11" s="306">
        <v>19</v>
      </c>
      <c r="I11" s="413">
        <v>36</v>
      </c>
      <c r="J11" s="415"/>
      <c r="K11" s="292">
        <v>7</v>
      </c>
      <c r="L11" s="292">
        <v>35</v>
      </c>
      <c r="M11" s="413">
        <v>273</v>
      </c>
      <c r="N11" s="415"/>
      <c r="O11" s="292">
        <v>441</v>
      </c>
      <c r="P11" s="212"/>
      <c r="Q11" s="218" t="str">
        <f>IF(O11&gt;=SUM(H11+I11+J11+K11+L11+M11+N11),"ok","chyba")</f>
        <v>ok</v>
      </c>
      <c r="R11" s="215" t="s">
        <v>116</v>
      </c>
    </row>
    <row r="12" spans="2:18" s="3" customFormat="1" ht="24" customHeight="1">
      <c r="B12" s="463" t="s">
        <v>117</v>
      </c>
      <c r="C12" s="464"/>
      <c r="D12" s="96" t="s">
        <v>118</v>
      </c>
      <c r="E12" s="304">
        <v>5025</v>
      </c>
      <c r="F12" s="305">
        <v>86</v>
      </c>
      <c r="G12" s="305">
        <v>4556</v>
      </c>
      <c r="H12" s="306">
        <v>166</v>
      </c>
      <c r="I12" s="413">
        <v>217</v>
      </c>
      <c r="J12" s="415"/>
      <c r="K12" s="292">
        <v>32</v>
      </c>
      <c r="L12" s="292">
        <v>33</v>
      </c>
      <c r="M12" s="413">
        <v>255</v>
      </c>
      <c r="N12" s="415"/>
      <c r="O12" s="292">
        <v>868</v>
      </c>
      <c r="P12" s="212"/>
      <c r="Q12" s="218" t="str">
        <f>IF(O12&gt;=SUM(H12+I12+J12+K12+L12+M12+N12),"ok","chyba")</f>
        <v>ok</v>
      </c>
      <c r="R12" s="215" t="s">
        <v>119</v>
      </c>
    </row>
    <row r="13" spans="1:18" s="3" customFormat="1" ht="34.5" customHeight="1">
      <c r="A13" s="203"/>
      <c r="B13" s="201" t="s">
        <v>120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</row>
    <row r="14" spans="2:18" s="3" customFormat="1" ht="27" customHeight="1">
      <c r="B14" s="440"/>
      <c r="C14" s="440" t="s">
        <v>27</v>
      </c>
      <c r="D14" s="443" t="s">
        <v>121</v>
      </c>
      <c r="E14" s="456"/>
      <c r="F14" s="456"/>
      <c r="G14" s="456"/>
      <c r="H14" s="456"/>
      <c r="I14" s="456"/>
      <c r="J14" s="457"/>
      <c r="K14" s="444" t="s">
        <v>122</v>
      </c>
      <c r="L14" s="453" t="s">
        <v>123</v>
      </c>
      <c r="M14" s="453"/>
      <c r="N14" s="453"/>
      <c r="O14" s="454"/>
      <c r="P14" s="104"/>
      <c r="Q14" s="104"/>
      <c r="R14" s="220"/>
    </row>
    <row r="15" spans="2:18" s="3" customFormat="1" ht="27" customHeight="1">
      <c r="B15" s="441"/>
      <c r="C15" s="441"/>
      <c r="D15" s="445"/>
      <c r="E15" s="458"/>
      <c r="F15" s="458"/>
      <c r="G15" s="458"/>
      <c r="H15" s="458"/>
      <c r="I15" s="458"/>
      <c r="J15" s="459"/>
      <c r="K15" s="452"/>
      <c r="L15" s="437" t="s">
        <v>124</v>
      </c>
      <c r="M15" s="435"/>
      <c r="N15" s="435"/>
      <c r="O15" s="436"/>
      <c r="P15" s="104"/>
      <c r="Q15" s="104"/>
      <c r="R15" s="220"/>
    </row>
    <row r="16" spans="2:18" s="3" customFormat="1" ht="43.5" customHeight="1">
      <c r="B16" s="442"/>
      <c r="C16" s="442"/>
      <c r="D16" s="462" t="s">
        <v>125</v>
      </c>
      <c r="E16" s="447"/>
      <c r="F16" s="448"/>
      <c r="G16" s="462" t="s">
        <v>126</v>
      </c>
      <c r="H16" s="448"/>
      <c r="I16" s="447" t="s">
        <v>127</v>
      </c>
      <c r="J16" s="455"/>
      <c r="K16" s="446"/>
      <c r="L16" s="435" t="s">
        <v>128</v>
      </c>
      <c r="M16" s="436"/>
      <c r="N16" s="98" t="s">
        <v>129</v>
      </c>
      <c r="O16" s="96" t="s">
        <v>130</v>
      </c>
      <c r="P16" s="104"/>
      <c r="Q16" s="104"/>
      <c r="R16" s="221"/>
    </row>
    <row r="17" spans="2:18" s="3" customFormat="1" ht="30.75" customHeight="1">
      <c r="B17" s="96" t="s">
        <v>31</v>
      </c>
      <c r="C17" s="96" t="s">
        <v>32</v>
      </c>
      <c r="D17" s="437">
        <v>1</v>
      </c>
      <c r="E17" s="435"/>
      <c r="F17" s="436"/>
      <c r="G17" s="437">
        <v>2</v>
      </c>
      <c r="H17" s="436"/>
      <c r="I17" s="437">
        <v>3</v>
      </c>
      <c r="J17" s="468"/>
      <c r="K17" s="95">
        <v>4</v>
      </c>
      <c r="L17" s="435">
        <v>5</v>
      </c>
      <c r="M17" s="436"/>
      <c r="N17" s="96">
        <v>6</v>
      </c>
      <c r="O17" s="96">
        <v>7</v>
      </c>
      <c r="P17" s="104"/>
      <c r="Q17" s="31"/>
      <c r="R17" s="219" t="s">
        <v>33</v>
      </c>
    </row>
    <row r="18" spans="2:18" s="3" customFormat="1" ht="23.25" customHeight="1">
      <c r="B18" s="112" t="s">
        <v>131</v>
      </c>
      <c r="C18" s="96">
        <v>90</v>
      </c>
      <c r="D18" s="460">
        <v>1572</v>
      </c>
      <c r="E18" s="461"/>
      <c r="F18" s="434"/>
      <c r="G18" s="460">
        <v>1265</v>
      </c>
      <c r="H18" s="434"/>
      <c r="I18" s="460">
        <v>11891</v>
      </c>
      <c r="J18" s="467"/>
      <c r="K18" s="306">
        <v>2618</v>
      </c>
      <c r="L18" s="433">
        <v>6129</v>
      </c>
      <c r="M18" s="434"/>
      <c r="N18" s="305">
        <v>2039</v>
      </c>
      <c r="O18" s="305">
        <v>1105</v>
      </c>
      <c r="P18" s="222"/>
      <c r="Q18" s="218" t="str">
        <f>IF(I18=SUM(K18+L18+M18+N18+O18),"ok","chyba")</f>
        <v>ok</v>
      </c>
      <c r="R18" s="215" t="s">
        <v>132</v>
      </c>
    </row>
    <row r="19" spans="2:18" s="3" customFormat="1" ht="30" customHeight="1">
      <c r="B19" s="113" t="s">
        <v>133</v>
      </c>
      <c r="C19" s="96" t="s">
        <v>134</v>
      </c>
      <c r="D19" s="460">
        <v>290</v>
      </c>
      <c r="E19" s="461"/>
      <c r="F19" s="434"/>
      <c r="G19" s="460">
        <v>121</v>
      </c>
      <c r="H19" s="434"/>
      <c r="I19" s="460">
        <v>869</v>
      </c>
      <c r="J19" s="467"/>
      <c r="K19" s="154" t="s">
        <v>35</v>
      </c>
      <c r="L19" s="438" t="s">
        <v>35</v>
      </c>
      <c r="M19" s="439"/>
      <c r="N19" s="154" t="s">
        <v>35</v>
      </c>
      <c r="O19" s="154" t="s">
        <v>35</v>
      </c>
      <c r="P19" s="222"/>
      <c r="Q19" s="285"/>
      <c r="R19" s="286"/>
    </row>
    <row r="20" spans="2:18" s="3" customFormat="1" ht="27.75" customHeight="1">
      <c r="B20" s="108" t="s">
        <v>114</v>
      </c>
      <c r="C20" s="96" t="s">
        <v>135</v>
      </c>
      <c r="D20" s="460">
        <v>440</v>
      </c>
      <c r="E20" s="461"/>
      <c r="F20" s="434"/>
      <c r="G20" s="460">
        <v>375</v>
      </c>
      <c r="H20" s="434"/>
      <c r="I20" s="460">
        <v>3487</v>
      </c>
      <c r="J20" s="467"/>
      <c r="K20" s="306">
        <v>1397</v>
      </c>
      <c r="L20" s="433">
        <v>1123</v>
      </c>
      <c r="M20" s="434"/>
      <c r="N20" s="305">
        <v>577</v>
      </c>
      <c r="O20" s="305">
        <v>390</v>
      </c>
      <c r="P20" s="222"/>
      <c r="Q20" s="283" t="str">
        <f>IF(I20=SUM(K20+L20+M20+N20+O20),"ok","chyba")</f>
        <v>ok</v>
      </c>
      <c r="R20" s="284" t="s">
        <v>136</v>
      </c>
    </row>
    <row r="21" spans="2:18" s="3" customFormat="1" ht="23.25" customHeight="1">
      <c r="B21" s="113" t="s">
        <v>137</v>
      </c>
      <c r="C21" s="96" t="s">
        <v>138</v>
      </c>
      <c r="D21" s="413">
        <v>1202</v>
      </c>
      <c r="E21" s="414"/>
      <c r="F21" s="415"/>
      <c r="G21" s="413">
        <v>707</v>
      </c>
      <c r="H21" s="415"/>
      <c r="I21" s="413">
        <v>4687</v>
      </c>
      <c r="J21" s="494"/>
      <c r="K21" s="154" t="s">
        <v>35</v>
      </c>
      <c r="L21" s="473">
        <v>3924</v>
      </c>
      <c r="M21" s="415"/>
      <c r="N21" s="305">
        <v>514</v>
      </c>
      <c r="O21" s="305">
        <v>249</v>
      </c>
      <c r="P21" s="212"/>
      <c r="Q21" s="218" t="str">
        <f>IF(I21=SUM(L21+M21+N21+O21),"ok","chyba")</f>
        <v>ok</v>
      </c>
      <c r="R21" s="215" t="s">
        <v>139</v>
      </c>
    </row>
    <row r="22" spans="2:18" s="3" customFormat="1" ht="17.25" customHeight="1">
      <c r="B22" s="140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221"/>
    </row>
    <row r="23" spans="2:18" s="3" customFormat="1" ht="23.25" customHeight="1">
      <c r="B23" s="201" t="s">
        <v>140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35"/>
    </row>
    <row r="24" spans="2:18" s="3" customFormat="1" ht="29.25" customHeight="1">
      <c r="B24" s="174"/>
      <c r="C24" s="175"/>
      <c r="D24" s="175"/>
      <c r="E24" s="449" t="s">
        <v>27</v>
      </c>
      <c r="F24" s="443" t="s">
        <v>141</v>
      </c>
      <c r="G24" s="456"/>
      <c r="H24" s="456"/>
      <c r="I24" s="456"/>
      <c r="J24" s="456"/>
      <c r="K24" s="456"/>
      <c r="L24" s="457"/>
      <c r="M24" s="456" t="s">
        <v>142</v>
      </c>
      <c r="N24" s="444"/>
      <c r="O24" s="178"/>
      <c r="P24" s="178"/>
      <c r="Q24" s="178"/>
      <c r="R24" s="35"/>
    </row>
    <row r="25" spans="2:18" s="3" customFormat="1" ht="32.25" customHeight="1">
      <c r="B25" s="176"/>
      <c r="C25" s="177"/>
      <c r="D25" s="177"/>
      <c r="E25" s="449"/>
      <c r="F25" s="449" t="s">
        <v>143</v>
      </c>
      <c r="G25" s="449"/>
      <c r="H25" s="449"/>
      <c r="I25" s="449"/>
      <c r="J25" s="447" t="s">
        <v>144</v>
      </c>
      <c r="K25" s="447"/>
      <c r="L25" s="455"/>
      <c r="M25" s="458"/>
      <c r="N25" s="446"/>
      <c r="O25" s="178"/>
      <c r="P25" s="178"/>
      <c r="Q25" s="178"/>
      <c r="R25" s="35"/>
    </row>
    <row r="26" spans="2:18" s="3" customFormat="1" ht="24" customHeight="1">
      <c r="B26" s="462" t="s">
        <v>31</v>
      </c>
      <c r="C26" s="447"/>
      <c r="D26" s="448"/>
      <c r="E26" s="98" t="s">
        <v>32</v>
      </c>
      <c r="F26" s="493">
        <v>1</v>
      </c>
      <c r="G26" s="493"/>
      <c r="H26" s="493"/>
      <c r="I26" s="493"/>
      <c r="J26" s="435">
        <v>2</v>
      </c>
      <c r="K26" s="435"/>
      <c r="L26" s="468"/>
      <c r="M26" s="480">
        <v>3</v>
      </c>
      <c r="N26" s="481"/>
      <c r="O26" s="97"/>
      <c r="P26" s="97"/>
      <c r="Q26" s="97"/>
      <c r="R26" s="35"/>
    </row>
    <row r="27" spans="2:18" s="3" customFormat="1" ht="24" customHeight="1">
      <c r="B27" s="472" t="s">
        <v>145</v>
      </c>
      <c r="C27" s="472"/>
      <c r="D27" s="472"/>
      <c r="E27" s="98">
        <v>91</v>
      </c>
      <c r="F27" s="478">
        <v>436</v>
      </c>
      <c r="G27" s="479"/>
      <c r="H27" s="479"/>
      <c r="I27" s="479"/>
      <c r="J27" s="469">
        <v>493</v>
      </c>
      <c r="K27" s="470"/>
      <c r="L27" s="471"/>
      <c r="M27" s="465">
        <v>1169</v>
      </c>
      <c r="N27" s="466"/>
      <c r="O27" s="97"/>
      <c r="P27" s="97"/>
      <c r="Q27" s="97"/>
      <c r="R27" s="356"/>
    </row>
    <row r="28" spans="2:18" s="3" customFormat="1" ht="27.75" customHeight="1">
      <c r="B28" s="472" t="s">
        <v>146</v>
      </c>
      <c r="C28" s="472"/>
      <c r="D28" s="472"/>
      <c r="E28" s="98" t="s">
        <v>147</v>
      </c>
      <c r="F28" s="478">
        <v>36</v>
      </c>
      <c r="G28" s="479"/>
      <c r="H28" s="479"/>
      <c r="I28" s="479"/>
      <c r="J28" s="469">
        <v>40</v>
      </c>
      <c r="K28" s="470"/>
      <c r="L28" s="471"/>
      <c r="M28" s="465">
        <v>45</v>
      </c>
      <c r="N28" s="466"/>
      <c r="O28" s="97"/>
      <c r="P28" s="97"/>
      <c r="Q28" s="97"/>
      <c r="R28" s="35"/>
    </row>
    <row r="29" spans="2:18" s="3" customFormat="1" ht="39" customHeight="1">
      <c r="B29" s="472" t="s">
        <v>148</v>
      </c>
      <c r="C29" s="472"/>
      <c r="D29" s="472"/>
      <c r="E29" s="98">
        <v>92</v>
      </c>
      <c r="F29" s="478">
        <v>397</v>
      </c>
      <c r="G29" s="479"/>
      <c r="H29" s="479"/>
      <c r="I29" s="479"/>
      <c r="J29" s="469">
        <v>373</v>
      </c>
      <c r="K29" s="470"/>
      <c r="L29" s="471"/>
      <c r="M29" s="465">
        <v>617</v>
      </c>
      <c r="N29" s="466"/>
      <c r="O29" s="97"/>
      <c r="P29" s="97"/>
      <c r="Q29" s="218" t="str">
        <f>IF(F31=F27+F29+F30,"ok","chyba")</f>
        <v>ok</v>
      </c>
      <c r="R29" s="215" t="s">
        <v>149</v>
      </c>
    </row>
    <row r="30" spans="2:18" s="3" customFormat="1" ht="39.75" customHeight="1">
      <c r="B30" s="472" t="s">
        <v>150</v>
      </c>
      <c r="C30" s="472"/>
      <c r="D30" s="472"/>
      <c r="E30" s="98" t="s">
        <v>151</v>
      </c>
      <c r="F30" s="430">
        <v>200</v>
      </c>
      <c r="G30" s="431"/>
      <c r="H30" s="431"/>
      <c r="I30" s="432"/>
      <c r="J30" s="469">
        <v>188</v>
      </c>
      <c r="K30" s="470"/>
      <c r="L30" s="471"/>
      <c r="M30" s="465">
        <v>292</v>
      </c>
      <c r="N30" s="466"/>
      <c r="O30" s="97"/>
      <c r="P30" s="97"/>
      <c r="Q30" s="218" t="str">
        <f>IF(J31=J27+J29+J30,"ok","chyba")</f>
        <v>ok</v>
      </c>
      <c r="R30" s="215" t="s">
        <v>152</v>
      </c>
    </row>
    <row r="31" spans="2:18" s="3" customFormat="1" ht="35.25" customHeight="1">
      <c r="B31" s="472" t="s">
        <v>65</v>
      </c>
      <c r="C31" s="472"/>
      <c r="D31" s="472"/>
      <c r="E31" s="98">
        <v>93</v>
      </c>
      <c r="F31" s="478">
        <v>1033</v>
      </c>
      <c r="G31" s="479"/>
      <c r="H31" s="479"/>
      <c r="I31" s="479"/>
      <c r="J31" s="469">
        <v>1054</v>
      </c>
      <c r="K31" s="470"/>
      <c r="L31" s="471"/>
      <c r="M31" s="465">
        <v>2078</v>
      </c>
      <c r="N31" s="466"/>
      <c r="O31" s="97"/>
      <c r="P31" s="97"/>
      <c r="Q31" s="218" t="str">
        <f>IF(M31=M27+M29+M30,"ok","chyba")</f>
        <v>ok</v>
      </c>
      <c r="R31" s="215" t="s">
        <v>153</v>
      </c>
    </row>
    <row r="32" spans="2:18" s="3" customFormat="1" ht="24" customHeight="1">
      <c r="B32" s="100"/>
      <c r="C32" s="100"/>
      <c r="D32" s="100"/>
      <c r="E32" s="101"/>
      <c r="F32" s="221"/>
      <c r="G32" s="221"/>
      <c r="H32" s="221"/>
      <c r="I32" s="221"/>
      <c r="J32" s="221"/>
      <c r="K32" s="212"/>
      <c r="L32" s="212"/>
      <c r="M32" s="97"/>
      <c r="N32" s="97"/>
      <c r="O32" s="97"/>
      <c r="P32" s="97"/>
      <c r="Q32" s="47"/>
      <c r="R32" s="239"/>
    </row>
    <row r="33" spans="2:18" s="3" customFormat="1" ht="27" customHeight="1">
      <c r="B33" s="495" t="s">
        <v>154</v>
      </c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101"/>
      <c r="Q33" s="101"/>
      <c r="R33" s="35"/>
    </row>
    <row r="34" spans="2:18" s="3" customFormat="1" ht="32.25" customHeight="1">
      <c r="B34" s="174"/>
      <c r="C34" s="175"/>
      <c r="D34" s="175"/>
      <c r="E34" s="98" t="s">
        <v>27</v>
      </c>
      <c r="F34" s="462" t="s">
        <v>155</v>
      </c>
      <c r="G34" s="447"/>
      <c r="H34" s="447"/>
      <c r="I34" s="447"/>
      <c r="J34" s="447"/>
      <c r="K34" s="447"/>
      <c r="L34" s="447"/>
      <c r="M34" s="447"/>
      <c r="N34" s="448"/>
      <c r="O34" s="35"/>
      <c r="P34" s="9"/>
      <c r="Q34" s="9"/>
      <c r="R34" s="9"/>
    </row>
    <row r="35" spans="2:18" s="3" customFormat="1" ht="20.25" customHeight="1">
      <c r="B35" s="462" t="s">
        <v>31</v>
      </c>
      <c r="C35" s="447"/>
      <c r="D35" s="448"/>
      <c r="E35" s="98" t="s">
        <v>32</v>
      </c>
      <c r="F35" s="98">
        <v>0</v>
      </c>
      <c r="G35" s="98">
        <v>1</v>
      </c>
      <c r="H35" s="98">
        <v>2</v>
      </c>
      <c r="I35" s="96">
        <v>3</v>
      </c>
      <c r="J35" s="96">
        <v>4</v>
      </c>
      <c r="K35" s="96">
        <v>5</v>
      </c>
      <c r="L35" s="96">
        <v>6</v>
      </c>
      <c r="M35" s="96" t="s">
        <v>156</v>
      </c>
      <c r="N35" s="96" t="s">
        <v>102</v>
      </c>
      <c r="O35" s="35"/>
      <c r="P35" s="9"/>
      <c r="Q35" s="2"/>
      <c r="R35" s="237" t="s">
        <v>33</v>
      </c>
    </row>
    <row r="36" spans="2:18" s="3" customFormat="1" ht="31.5" customHeight="1">
      <c r="B36" s="472" t="s">
        <v>157</v>
      </c>
      <c r="C36" s="472"/>
      <c r="D36" s="472"/>
      <c r="E36" s="98" t="s">
        <v>158</v>
      </c>
      <c r="F36" s="307">
        <v>33</v>
      </c>
      <c r="G36" s="307">
        <v>1618</v>
      </c>
      <c r="H36" s="307">
        <v>418</v>
      </c>
      <c r="I36" s="307">
        <v>115</v>
      </c>
      <c r="J36" s="307">
        <v>26</v>
      </c>
      <c r="K36" s="307">
        <v>6</v>
      </c>
      <c r="L36" s="307">
        <v>1</v>
      </c>
      <c r="M36" s="308">
        <v>3</v>
      </c>
      <c r="N36" s="309">
        <v>2220</v>
      </c>
      <c r="O36" s="35"/>
      <c r="P36" s="9"/>
      <c r="Q36" s="218" t="str">
        <f>IF(N36=F36+G36+H36+I36+J36+K36+M36+L36,"ok","chyba")</f>
        <v>ok</v>
      </c>
      <c r="R36" s="215" t="s">
        <v>159</v>
      </c>
    </row>
    <row r="37" spans="2:18" s="3" customFormat="1" ht="76.5" customHeight="1">
      <c r="B37" s="472" t="s">
        <v>160</v>
      </c>
      <c r="C37" s="472"/>
      <c r="D37" s="472"/>
      <c r="E37" s="98" t="s">
        <v>161</v>
      </c>
      <c r="F37" s="307">
        <v>228</v>
      </c>
      <c r="G37" s="307">
        <v>6049</v>
      </c>
      <c r="H37" s="307">
        <v>1611</v>
      </c>
      <c r="I37" s="307">
        <v>413</v>
      </c>
      <c r="J37" s="307">
        <v>95</v>
      </c>
      <c r="K37" s="292">
        <v>12</v>
      </c>
      <c r="L37" s="292">
        <v>5</v>
      </c>
      <c r="M37" s="308">
        <v>18</v>
      </c>
      <c r="N37" s="309">
        <v>8431</v>
      </c>
      <c r="O37" s="35"/>
      <c r="P37" s="9"/>
      <c r="Q37" s="218" t="str">
        <f>IF(N37=F37+G37+H37+I37+J37+K37+M37+L37,"ok","chyba")</f>
        <v>ok</v>
      </c>
      <c r="R37" s="215" t="s">
        <v>162</v>
      </c>
    </row>
    <row r="38" spans="2:18" s="3" customFormat="1" ht="60.75" customHeight="1">
      <c r="B38" s="472" t="s">
        <v>163</v>
      </c>
      <c r="C38" s="472"/>
      <c r="D38" s="472"/>
      <c r="E38" s="98" t="s">
        <v>164</v>
      </c>
      <c r="F38" s="307">
        <v>0</v>
      </c>
      <c r="G38" s="307">
        <v>24</v>
      </c>
      <c r="H38" s="307">
        <v>8</v>
      </c>
      <c r="I38" s="307">
        <v>3</v>
      </c>
      <c r="J38" s="307">
        <v>0</v>
      </c>
      <c r="K38" s="292">
        <v>0</v>
      </c>
      <c r="L38" s="292">
        <v>0</v>
      </c>
      <c r="M38" s="308">
        <v>0</v>
      </c>
      <c r="N38" s="309">
        <v>35</v>
      </c>
      <c r="O38" s="35"/>
      <c r="P38" s="9"/>
      <c r="Q38" s="218" t="str">
        <f>IF(N38=F38+G38+H38+I38+J38+K38+M38+L38,"ok","chyba")</f>
        <v>ok</v>
      </c>
      <c r="R38" s="215" t="s">
        <v>165</v>
      </c>
    </row>
    <row r="39" spans="2:18" s="3" customFormat="1" ht="60" customHeight="1">
      <c r="B39" s="486" t="s">
        <v>166</v>
      </c>
      <c r="C39" s="487"/>
      <c r="D39" s="488"/>
      <c r="E39" s="98" t="s">
        <v>167</v>
      </c>
      <c r="F39" s="307">
        <v>9</v>
      </c>
      <c r="G39" s="307">
        <v>689</v>
      </c>
      <c r="H39" s="307">
        <v>146</v>
      </c>
      <c r="I39" s="307">
        <v>25</v>
      </c>
      <c r="J39" s="307">
        <v>8</v>
      </c>
      <c r="K39" s="292">
        <v>2</v>
      </c>
      <c r="L39" s="292">
        <v>6</v>
      </c>
      <c r="M39" s="308">
        <v>11</v>
      </c>
      <c r="N39" s="309">
        <v>896</v>
      </c>
      <c r="O39" s="35"/>
      <c r="P39" s="9"/>
      <c r="Q39" s="218" t="str">
        <f>IF(N39=F39+G39+H39+I39+J39+K39+M39+L39,"ok","chyba")</f>
        <v>ok</v>
      </c>
      <c r="R39" s="215" t="s">
        <v>168</v>
      </c>
    </row>
    <row r="40" spans="2:18" s="3" customFormat="1" ht="33.75" customHeight="1">
      <c r="B40" s="204" t="s">
        <v>169</v>
      </c>
      <c r="C40" s="122"/>
      <c r="D40" s="122"/>
      <c r="E40" s="122"/>
      <c r="F40" s="122"/>
      <c r="G40" s="122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35"/>
    </row>
    <row r="41" spans="2:18" s="3" customFormat="1" ht="56.25" customHeight="1">
      <c r="B41" s="489"/>
      <c r="C41" s="490"/>
      <c r="D41" s="450" t="s">
        <v>27</v>
      </c>
      <c r="E41" s="450" t="s">
        <v>170</v>
      </c>
      <c r="F41" s="462" t="s">
        <v>171</v>
      </c>
      <c r="G41" s="447"/>
      <c r="H41" s="447"/>
      <c r="I41" s="447"/>
      <c r="J41" s="447"/>
      <c r="K41" s="447"/>
      <c r="L41" s="447"/>
      <c r="M41" s="447"/>
      <c r="N41" s="448"/>
      <c r="O41" s="440" t="s">
        <v>172</v>
      </c>
      <c r="P41" s="101"/>
      <c r="Q41" s="101"/>
      <c r="R41" s="35"/>
    </row>
    <row r="42" spans="2:18" s="3" customFormat="1" ht="87" customHeight="1">
      <c r="B42" s="491"/>
      <c r="C42" s="492"/>
      <c r="D42" s="451"/>
      <c r="E42" s="451"/>
      <c r="F42" s="476" t="s">
        <v>173</v>
      </c>
      <c r="G42" s="477"/>
      <c r="H42" s="169" t="s">
        <v>174</v>
      </c>
      <c r="I42" s="462" t="s">
        <v>175</v>
      </c>
      <c r="J42" s="448"/>
      <c r="K42" s="98" t="s">
        <v>176</v>
      </c>
      <c r="L42" s="98" t="s">
        <v>177</v>
      </c>
      <c r="M42" s="98" t="s">
        <v>178</v>
      </c>
      <c r="N42" s="168" t="s">
        <v>179</v>
      </c>
      <c r="O42" s="442"/>
      <c r="P42" s="101"/>
      <c r="Q42" s="101"/>
      <c r="R42" s="35"/>
    </row>
    <row r="43" spans="2:18" s="3" customFormat="1" ht="24" customHeight="1">
      <c r="B43" s="476" t="s">
        <v>31</v>
      </c>
      <c r="C43" s="477"/>
      <c r="D43" s="173" t="s">
        <v>32</v>
      </c>
      <c r="E43" s="167">
        <v>1</v>
      </c>
      <c r="F43" s="449">
        <v>2</v>
      </c>
      <c r="G43" s="449"/>
      <c r="H43" s="170">
        <v>3</v>
      </c>
      <c r="I43" s="462">
        <v>4</v>
      </c>
      <c r="J43" s="448"/>
      <c r="K43" s="98">
        <v>5</v>
      </c>
      <c r="L43" s="170">
        <v>6</v>
      </c>
      <c r="M43" s="98">
        <v>7</v>
      </c>
      <c r="N43" s="170">
        <v>8</v>
      </c>
      <c r="O43" s="98">
        <v>9</v>
      </c>
      <c r="P43" s="101"/>
      <c r="Q43" s="101"/>
      <c r="R43" s="35"/>
    </row>
    <row r="44" spans="2:18" s="3" customFormat="1" ht="36" customHeight="1">
      <c r="B44" s="482" t="s">
        <v>180</v>
      </c>
      <c r="C44" s="483"/>
      <c r="D44" s="173">
        <v>94</v>
      </c>
      <c r="E44" s="310">
        <v>1378</v>
      </c>
      <c r="F44" s="474">
        <v>350</v>
      </c>
      <c r="G44" s="475"/>
      <c r="H44" s="302">
        <v>89</v>
      </c>
      <c r="I44" s="413">
        <v>86</v>
      </c>
      <c r="J44" s="415"/>
      <c r="K44" s="292">
        <v>27</v>
      </c>
      <c r="L44" s="65" t="s">
        <v>35</v>
      </c>
      <c r="M44" s="311">
        <v>598</v>
      </c>
      <c r="N44" s="312">
        <v>124</v>
      </c>
      <c r="O44" s="292">
        <v>5841</v>
      </c>
      <c r="P44" s="212"/>
      <c r="Q44" s="47"/>
      <c r="R44" s="24"/>
    </row>
    <row r="45" spans="2:18" s="3" customFormat="1" ht="33" customHeight="1">
      <c r="B45" s="482" t="s">
        <v>181</v>
      </c>
      <c r="C45" s="483"/>
      <c r="D45" s="173">
        <v>95</v>
      </c>
      <c r="E45" s="310">
        <v>66</v>
      </c>
      <c r="F45" s="474">
        <v>2</v>
      </c>
      <c r="G45" s="475"/>
      <c r="H45" s="302">
        <v>0</v>
      </c>
      <c r="I45" s="413">
        <v>3</v>
      </c>
      <c r="J45" s="415"/>
      <c r="K45" s="65" t="s">
        <v>35</v>
      </c>
      <c r="L45" s="292">
        <v>1</v>
      </c>
      <c r="M45" s="292">
        <v>31</v>
      </c>
      <c r="N45" s="299">
        <v>9</v>
      </c>
      <c r="O45" s="292">
        <v>111</v>
      </c>
      <c r="P45" s="212"/>
      <c r="Q45" s="47"/>
      <c r="R45" s="24"/>
    </row>
    <row r="46" spans="2:18" s="3" customFormat="1" ht="63" customHeight="1">
      <c r="B46" s="482" t="s">
        <v>182</v>
      </c>
      <c r="C46" s="483"/>
      <c r="D46" s="98" t="s">
        <v>183</v>
      </c>
      <c r="E46" s="310">
        <v>4</v>
      </c>
      <c r="F46" s="484">
        <v>1</v>
      </c>
      <c r="G46" s="485"/>
      <c r="H46" s="302">
        <v>0</v>
      </c>
      <c r="I46" s="413">
        <v>0</v>
      </c>
      <c r="J46" s="466"/>
      <c r="K46" s="307">
        <v>0</v>
      </c>
      <c r="L46" s="292">
        <v>0</v>
      </c>
      <c r="M46" s="65" t="s">
        <v>35</v>
      </c>
      <c r="N46" s="292">
        <v>1</v>
      </c>
      <c r="O46" s="292">
        <v>4</v>
      </c>
      <c r="P46" s="212"/>
      <c r="Q46" s="47"/>
      <c r="R46" s="24"/>
    </row>
    <row r="47" spans="2:18" s="3" customFormat="1" ht="60" customHeight="1">
      <c r="B47" s="482" t="s">
        <v>184</v>
      </c>
      <c r="C47" s="483"/>
      <c r="D47" s="173">
        <v>96</v>
      </c>
      <c r="E47" s="310">
        <v>31</v>
      </c>
      <c r="F47" s="474">
        <v>13</v>
      </c>
      <c r="G47" s="475"/>
      <c r="H47" s="302">
        <v>0</v>
      </c>
      <c r="I47" s="413">
        <v>1</v>
      </c>
      <c r="J47" s="415"/>
      <c r="K47" s="292">
        <v>5</v>
      </c>
      <c r="L47" s="292">
        <v>7</v>
      </c>
      <c r="M47" s="313">
        <v>0</v>
      </c>
      <c r="N47" s="313">
        <v>2</v>
      </c>
      <c r="O47" s="292">
        <v>10</v>
      </c>
      <c r="P47" s="212"/>
      <c r="Q47" s="47"/>
      <c r="R47" s="24"/>
    </row>
    <row r="48" spans="2:18" s="3" customFormat="1" ht="49.5" customHeight="1">
      <c r="B48" s="482" t="s">
        <v>185</v>
      </c>
      <c r="C48" s="483"/>
      <c r="D48" s="173" t="s">
        <v>186</v>
      </c>
      <c r="E48" s="310">
        <v>618</v>
      </c>
      <c r="F48" s="474">
        <v>140</v>
      </c>
      <c r="G48" s="475"/>
      <c r="H48" s="302">
        <v>37</v>
      </c>
      <c r="I48" s="413">
        <v>36</v>
      </c>
      <c r="J48" s="415"/>
      <c r="K48" s="292">
        <v>6</v>
      </c>
      <c r="L48" s="292">
        <v>210</v>
      </c>
      <c r="M48" s="313">
        <v>5</v>
      </c>
      <c r="N48" s="313">
        <v>21</v>
      </c>
      <c r="O48" s="292">
        <v>265</v>
      </c>
      <c r="P48" s="212"/>
      <c r="Q48" s="47"/>
      <c r="R48" s="24"/>
    </row>
    <row r="49" spans="2:18" s="3" customFormat="1" ht="60" customHeight="1">
      <c r="B49" s="482" t="s">
        <v>187</v>
      </c>
      <c r="C49" s="483"/>
      <c r="D49" s="173" t="s">
        <v>188</v>
      </c>
      <c r="E49" s="310">
        <v>1075</v>
      </c>
      <c r="F49" s="474">
        <v>540</v>
      </c>
      <c r="G49" s="475"/>
      <c r="H49" s="302">
        <v>66</v>
      </c>
      <c r="I49" s="413">
        <v>64</v>
      </c>
      <c r="J49" s="415"/>
      <c r="K49" s="292">
        <v>12</v>
      </c>
      <c r="L49" s="292">
        <v>167</v>
      </c>
      <c r="M49" s="313">
        <v>17</v>
      </c>
      <c r="N49" s="313">
        <v>32</v>
      </c>
      <c r="O49" s="292">
        <v>240</v>
      </c>
      <c r="P49" s="212"/>
      <c r="Q49" s="47"/>
      <c r="R49" s="24"/>
    </row>
    <row r="50" spans="2:18" s="3" customFormat="1" ht="21" customHeight="1">
      <c r="B50" s="122"/>
      <c r="C50" s="122"/>
      <c r="D50" s="122"/>
      <c r="E50" s="122"/>
      <c r="F50" s="122"/>
      <c r="G50" s="122"/>
      <c r="H50" s="101"/>
      <c r="I50" s="122"/>
      <c r="J50" s="122"/>
      <c r="K50" s="122"/>
      <c r="L50" s="122"/>
      <c r="M50" s="122"/>
      <c r="N50" s="122"/>
      <c r="O50" s="122"/>
      <c r="P50" s="122"/>
      <c r="Q50" s="122"/>
      <c r="R50" s="35"/>
    </row>
    <row r="51" spans="2:18" s="3" customFormat="1" ht="18" customHeight="1">
      <c r="B51" s="99" t="s">
        <v>94</v>
      </c>
      <c r="C51" s="100"/>
      <c r="D51" s="100"/>
      <c r="E51" s="100"/>
      <c r="F51" s="100"/>
      <c r="G51" s="100"/>
      <c r="H51" s="101"/>
      <c r="I51" s="102"/>
      <c r="J51" s="103"/>
      <c r="K51" s="102"/>
      <c r="L51" s="103"/>
      <c r="M51" s="104"/>
      <c r="N51" s="101"/>
      <c r="O51" s="104"/>
      <c r="P51" s="104"/>
      <c r="Q51" s="104"/>
      <c r="R51" s="35"/>
    </row>
    <row r="52" spans="2:18" s="3" customFormat="1" ht="14.25" customHeight="1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223"/>
      <c r="Q52" s="223"/>
      <c r="R52" s="35"/>
    </row>
    <row r="53" spans="2:18" s="3" customFormat="1" ht="120" customHeight="1"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6"/>
      <c r="P53" s="223"/>
      <c r="Q53" s="223"/>
      <c r="R53" s="35"/>
    </row>
    <row r="54" spans="2:18" s="3" customFormat="1" ht="12" customHeight="1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20"/>
    </row>
    <row r="55" spans="2:18" s="3" customFormat="1" ht="27" customHeight="1" hidden="1">
      <c r="B55" s="37"/>
      <c r="C55" s="37"/>
      <c r="D55" s="37"/>
      <c r="E55" s="37"/>
      <c r="F55" s="37"/>
      <c r="G55" s="37"/>
      <c r="H55" s="34"/>
      <c r="I55" s="36"/>
      <c r="J55" s="38"/>
      <c r="K55" s="36"/>
      <c r="L55" s="38"/>
      <c r="M55" s="35"/>
      <c r="N55" s="34"/>
      <c r="O55" s="35"/>
      <c r="P55" s="35"/>
      <c r="Q55" s="35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s="3" customFormat="1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</row>
    <row r="64" spans="2:18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 customHeight="1" hidden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formatCells="0" formatColumns="0" formatRows="0" insertColumns="0" insertRows="0" insertHyperlinks="0" deleteColumns="0" deleteRows="0" sort="0" autoFilter="0" pivotTables="0"/>
  <mergeCells count="117">
    <mergeCell ref="J26:L26"/>
    <mergeCell ref="B33:O33"/>
    <mergeCell ref="F24:L24"/>
    <mergeCell ref="E24:E25"/>
    <mergeCell ref="M29:N29"/>
    <mergeCell ref="M30:N30"/>
    <mergeCell ref="F31:I31"/>
    <mergeCell ref="M24:N25"/>
    <mergeCell ref="M27:N27"/>
    <mergeCell ref="B36:D36"/>
    <mergeCell ref="B27:D27"/>
    <mergeCell ref="B28:D28"/>
    <mergeCell ref="B35:D35"/>
    <mergeCell ref="F26:I26"/>
    <mergeCell ref="D21:F21"/>
    <mergeCell ref="F30:I30"/>
    <mergeCell ref="F27:I27"/>
    <mergeCell ref="I21:J21"/>
    <mergeCell ref="F34:N34"/>
    <mergeCell ref="B46:C46"/>
    <mergeCell ref="F46:G46"/>
    <mergeCell ref="B45:C45"/>
    <mergeCell ref="B39:D39"/>
    <mergeCell ref="I43:J43"/>
    <mergeCell ref="D41:D42"/>
    <mergeCell ref="E41:E42"/>
    <mergeCell ref="B41:C42"/>
    <mergeCell ref="B43:C43"/>
    <mergeCell ref="B44:C44"/>
    <mergeCell ref="B47:C47"/>
    <mergeCell ref="B48:C48"/>
    <mergeCell ref="B49:C49"/>
    <mergeCell ref="F47:G47"/>
    <mergeCell ref="F48:G48"/>
    <mergeCell ref="F49:G49"/>
    <mergeCell ref="G19:H19"/>
    <mergeCell ref="I49:J49"/>
    <mergeCell ref="I45:J45"/>
    <mergeCell ref="I47:J47"/>
    <mergeCell ref="I48:J48"/>
    <mergeCell ref="G21:H21"/>
    <mergeCell ref="I46:J46"/>
    <mergeCell ref="F25:I25"/>
    <mergeCell ref="G20:H20"/>
    <mergeCell ref="J25:L25"/>
    <mergeCell ref="B38:D38"/>
    <mergeCell ref="B37:D37"/>
    <mergeCell ref="D19:F19"/>
    <mergeCell ref="D20:F20"/>
    <mergeCell ref="M31:N31"/>
    <mergeCell ref="F28:I28"/>
    <mergeCell ref="F29:I29"/>
    <mergeCell ref="B29:D29"/>
    <mergeCell ref="J28:L28"/>
    <mergeCell ref="M26:N26"/>
    <mergeCell ref="O41:O42"/>
    <mergeCell ref="I42:J42"/>
    <mergeCell ref="F43:G43"/>
    <mergeCell ref="F41:N41"/>
    <mergeCell ref="F44:G44"/>
    <mergeCell ref="F45:G45"/>
    <mergeCell ref="F42:G42"/>
    <mergeCell ref="I44:J44"/>
    <mergeCell ref="C14:C16"/>
    <mergeCell ref="J27:L27"/>
    <mergeCell ref="B30:D30"/>
    <mergeCell ref="B31:D31"/>
    <mergeCell ref="J29:L29"/>
    <mergeCell ref="J30:L30"/>
    <mergeCell ref="J31:L31"/>
    <mergeCell ref="L21:M21"/>
    <mergeCell ref="B26:D26"/>
    <mergeCell ref="L18:M18"/>
    <mergeCell ref="I10:J10"/>
    <mergeCell ref="I11:J11"/>
    <mergeCell ref="M28:N28"/>
    <mergeCell ref="I18:J18"/>
    <mergeCell ref="I17:J17"/>
    <mergeCell ref="B9:C9"/>
    <mergeCell ref="D16:F16"/>
    <mergeCell ref="I9:J9"/>
    <mergeCell ref="I20:J20"/>
    <mergeCell ref="I19:J19"/>
    <mergeCell ref="B8:C8"/>
    <mergeCell ref="D17:F17"/>
    <mergeCell ref="D18:F18"/>
    <mergeCell ref="G17:H17"/>
    <mergeCell ref="G18:H18"/>
    <mergeCell ref="G16:H16"/>
    <mergeCell ref="B10:C10"/>
    <mergeCell ref="B11:C11"/>
    <mergeCell ref="B12:C12"/>
    <mergeCell ref="B14:B16"/>
    <mergeCell ref="M8:N8"/>
    <mergeCell ref="I8:J8"/>
    <mergeCell ref="K14:K16"/>
    <mergeCell ref="L14:O14"/>
    <mergeCell ref="I16:J16"/>
    <mergeCell ref="M9:N9"/>
    <mergeCell ref="M10:N10"/>
    <mergeCell ref="M11:N11"/>
    <mergeCell ref="D14:J15"/>
    <mergeCell ref="I12:J12"/>
    <mergeCell ref="D5:D7"/>
    <mergeCell ref="E5:E7"/>
    <mergeCell ref="M6:N7"/>
    <mergeCell ref="H6:L6"/>
    <mergeCell ref="H5:O5"/>
    <mergeCell ref="I7:J7"/>
    <mergeCell ref="O6:O7"/>
    <mergeCell ref="F5:G6"/>
    <mergeCell ref="L20:M20"/>
    <mergeCell ref="L16:M16"/>
    <mergeCell ref="L17:M17"/>
    <mergeCell ref="M12:N12"/>
    <mergeCell ref="L15:O15"/>
    <mergeCell ref="L19:M19"/>
  </mergeCells>
  <dataValidations count="61">
    <dataValidation type="whole" allowBlank="1" showErrorMessage="1" errorTitle="Pozor!" error="Je nezbytné vložit numerickou hodnotu!" sqref="K44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K49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O49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P49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N46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L49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I49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Je nezbytné vložit numerickou hodnotu!" sqref="M45">
      <formula1>0</formula1>
      <formula2>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E49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  <dataValidation type="whole" allowBlank="1" showErrorMessage="1" errorTitle="Pozor!" error="Vkládejte pouze číselné hodnoty!" sqref="D45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workbookViewId="0" topLeftCell="A15">
      <selection activeCell="I13" sqref="I13"/>
    </sheetView>
  </sheetViews>
  <sheetFormatPr defaultColWidth="9.00390625" defaultRowHeight="12.75"/>
  <cols>
    <col min="1" max="1" width="17.75390625" style="0" customWidth="1"/>
    <col min="2" max="2" width="8.25390625" style="0" customWidth="1"/>
    <col min="3" max="3" width="9.50390625" style="0" customWidth="1"/>
    <col min="4" max="4" width="10.00390625" style="0" customWidth="1"/>
    <col min="5" max="6" width="9.50390625" style="0" customWidth="1"/>
    <col min="7" max="7" width="12.25390625" style="0" customWidth="1"/>
    <col min="8" max="8" width="6.75390625" style="0" customWidth="1"/>
    <col min="9" max="9" width="7.50390625" style="0" customWidth="1"/>
    <col min="10" max="10" width="7.75390625" style="0" customWidth="1"/>
    <col min="11" max="11" width="16.5039062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198"/>
      <c r="I1" s="198"/>
      <c r="J1" s="198"/>
      <c r="K1" s="198" t="s">
        <v>189</v>
      </c>
    </row>
    <row r="2" spans="1:11" ht="11.25" customHeight="1">
      <c r="A2" s="12" t="s">
        <v>190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67"/>
      <c r="B3" s="268"/>
      <c r="C3" s="2" t="s">
        <v>191</v>
      </c>
      <c r="D3" s="2" t="s">
        <v>192</v>
      </c>
      <c r="E3" s="2" t="s">
        <v>193</v>
      </c>
      <c r="F3" s="2" t="s">
        <v>194</v>
      </c>
      <c r="G3" s="2" t="s">
        <v>195</v>
      </c>
      <c r="H3" s="2" t="s">
        <v>65</v>
      </c>
      <c r="I3" s="25"/>
      <c r="J3" s="25"/>
      <c r="K3" s="6"/>
    </row>
    <row r="4" spans="1:11" ht="13.5" customHeight="1">
      <c r="A4" s="267" t="s">
        <v>31</v>
      </c>
      <c r="B4" s="268"/>
      <c r="C4" s="4" t="s">
        <v>32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37" t="s">
        <v>33</v>
      </c>
    </row>
    <row r="5" spans="1:11" ht="34.5" customHeight="1">
      <c r="A5" s="497" t="s">
        <v>196</v>
      </c>
      <c r="B5" s="498"/>
      <c r="C5" s="4">
        <v>97</v>
      </c>
      <c r="D5" s="314">
        <v>19</v>
      </c>
      <c r="E5" s="314">
        <v>2036</v>
      </c>
      <c r="F5" s="315">
        <v>13</v>
      </c>
      <c r="G5" s="315">
        <v>264</v>
      </c>
      <c r="H5" s="315">
        <v>2332</v>
      </c>
      <c r="I5" s="225"/>
      <c r="J5" s="218" t="str">
        <f>IF(H5=D5+E5+F5+G5,"ok","chyba")</f>
        <v>ok</v>
      </c>
      <c r="K5" s="215" t="s">
        <v>197</v>
      </c>
    </row>
    <row r="6" spans="1:11" ht="33.75" customHeight="1">
      <c r="A6" s="497" t="s">
        <v>198</v>
      </c>
      <c r="B6" s="498"/>
      <c r="C6" s="4">
        <v>98</v>
      </c>
      <c r="D6" s="314">
        <v>54</v>
      </c>
      <c r="E6" s="314">
        <v>328</v>
      </c>
      <c r="F6" s="315">
        <v>15</v>
      </c>
      <c r="G6" s="315">
        <v>756</v>
      </c>
      <c r="H6" s="315">
        <v>1153</v>
      </c>
      <c r="I6" s="225"/>
      <c r="J6" s="218" t="str">
        <f>IF(H6=D6+E6+F6+G6,"ok","chyba")</f>
        <v>ok</v>
      </c>
      <c r="K6" s="215" t="s">
        <v>199</v>
      </c>
    </row>
    <row r="7" spans="1:11" ht="31.5" customHeight="1">
      <c r="A7" s="497" t="s">
        <v>200</v>
      </c>
      <c r="B7" s="498"/>
      <c r="C7" s="4">
        <v>99</v>
      </c>
      <c r="D7" s="314">
        <v>73</v>
      </c>
      <c r="E7" s="314">
        <v>2364</v>
      </c>
      <c r="F7" s="314">
        <v>28</v>
      </c>
      <c r="G7" s="314">
        <v>1020</v>
      </c>
      <c r="H7" s="314">
        <v>3485</v>
      </c>
      <c r="I7" s="10"/>
      <c r="J7" s="218" t="str">
        <f>IF(H7=D7+E7+F7+G7,"ok","chyba")</f>
        <v>ok</v>
      </c>
      <c r="K7" s="215" t="s">
        <v>201</v>
      </c>
    </row>
    <row r="8" spans="1:11" ht="33" customHeight="1">
      <c r="A8" s="513" t="s">
        <v>202</v>
      </c>
      <c r="B8" s="513"/>
      <c r="C8" s="513"/>
      <c r="D8" s="513"/>
      <c r="E8" s="513"/>
      <c r="F8" s="513"/>
      <c r="G8" s="513"/>
      <c r="H8" s="513"/>
      <c r="I8" s="236"/>
      <c r="J8" s="218" t="str">
        <f>IF(H7=D14+E14+F14+G14+H14,"ok","chyba")</f>
        <v>ok</v>
      </c>
      <c r="K8" s="215" t="s">
        <v>203</v>
      </c>
    </row>
    <row r="9" spans="1:11" ht="12.75" customHeight="1">
      <c r="A9" s="514"/>
      <c r="B9" s="515"/>
      <c r="C9" s="518" t="s">
        <v>191</v>
      </c>
      <c r="D9" s="499" t="s">
        <v>204</v>
      </c>
      <c r="E9" s="506"/>
      <c r="F9" s="506"/>
      <c r="G9" s="506"/>
      <c r="H9" s="500"/>
      <c r="I9" s="6"/>
      <c r="J9" s="47"/>
      <c r="K9" s="26"/>
    </row>
    <row r="10" spans="1:11" ht="41.25" customHeight="1">
      <c r="A10" s="516"/>
      <c r="B10" s="517"/>
      <c r="C10" s="519"/>
      <c r="D10" s="2" t="s">
        <v>205</v>
      </c>
      <c r="E10" s="2" t="s">
        <v>206</v>
      </c>
      <c r="F10" s="2" t="s">
        <v>207</v>
      </c>
      <c r="G10" s="501" t="s">
        <v>208</v>
      </c>
      <c r="H10" s="502"/>
      <c r="I10" s="25"/>
      <c r="J10" s="218" t="str">
        <f>IF(D14=D12+D13,"ok","chyba")</f>
        <v>ok</v>
      </c>
      <c r="K10" s="238" t="s">
        <v>209</v>
      </c>
    </row>
    <row r="11" spans="1:11" ht="31.5" customHeight="1">
      <c r="A11" s="499" t="s">
        <v>31</v>
      </c>
      <c r="B11" s="500"/>
      <c r="C11" s="4" t="s">
        <v>32</v>
      </c>
      <c r="D11" s="4">
        <v>1</v>
      </c>
      <c r="E11" s="4">
        <v>2</v>
      </c>
      <c r="F11" s="2">
        <v>3</v>
      </c>
      <c r="G11" s="501">
        <v>4</v>
      </c>
      <c r="H11" s="502"/>
      <c r="I11" s="25"/>
      <c r="J11" s="218" t="str">
        <f>IF(E14=E12+E13,"ok","chyba")</f>
        <v>ok</v>
      </c>
      <c r="K11" s="238" t="s">
        <v>210</v>
      </c>
    </row>
    <row r="12" spans="1:11" ht="34.5" customHeight="1">
      <c r="A12" s="497" t="s">
        <v>196</v>
      </c>
      <c r="B12" s="498"/>
      <c r="C12" s="4" t="s">
        <v>211</v>
      </c>
      <c r="D12" s="314">
        <v>162</v>
      </c>
      <c r="E12" s="314">
        <v>52</v>
      </c>
      <c r="F12" s="315">
        <v>1390</v>
      </c>
      <c r="G12" s="520">
        <v>723</v>
      </c>
      <c r="H12" s="521"/>
      <c r="I12" s="225"/>
      <c r="J12" s="218" t="str">
        <f>IF(F14=F12+F13,"ok","chyba")</f>
        <v>ok</v>
      </c>
      <c r="K12" s="238" t="s">
        <v>212</v>
      </c>
    </row>
    <row r="13" spans="1:11" ht="33.75" customHeight="1">
      <c r="A13" s="497" t="s">
        <v>198</v>
      </c>
      <c r="B13" s="498"/>
      <c r="C13" s="4" t="s">
        <v>213</v>
      </c>
      <c r="D13" s="314">
        <v>21</v>
      </c>
      <c r="E13" s="314">
        <v>5</v>
      </c>
      <c r="F13" s="315">
        <v>783</v>
      </c>
      <c r="G13" s="520">
        <v>349</v>
      </c>
      <c r="H13" s="521"/>
      <c r="I13" s="225"/>
      <c r="J13" s="218" t="str">
        <f>IF(G14=G12+G13,"ok","chyba")</f>
        <v>ok</v>
      </c>
      <c r="K13" s="238" t="s">
        <v>214</v>
      </c>
    </row>
    <row r="14" spans="1:11" ht="18" customHeight="1">
      <c r="A14" s="497" t="s">
        <v>200</v>
      </c>
      <c r="B14" s="498"/>
      <c r="C14" s="4" t="s">
        <v>215</v>
      </c>
      <c r="D14" s="314">
        <v>183</v>
      </c>
      <c r="E14" s="314">
        <v>57</v>
      </c>
      <c r="F14" s="314">
        <v>2173</v>
      </c>
      <c r="G14" s="503">
        <v>1072</v>
      </c>
      <c r="H14" s="504"/>
      <c r="I14" s="10"/>
      <c r="J14" s="47"/>
      <c r="K14" s="269"/>
    </row>
    <row r="15" spans="1:11" ht="15" customHeight="1">
      <c r="A15" s="24"/>
      <c r="B15" s="24"/>
      <c r="C15" s="6"/>
      <c r="D15" s="6"/>
      <c r="E15" s="6"/>
      <c r="F15" s="6"/>
      <c r="G15" s="6"/>
      <c r="H15" s="6"/>
      <c r="I15" s="10"/>
      <c r="J15" s="47"/>
      <c r="K15" s="269"/>
    </row>
    <row r="16" spans="1:11" ht="15" customHeight="1">
      <c r="A16" s="152" t="s">
        <v>216</v>
      </c>
      <c r="B16" s="24"/>
      <c r="C16" s="6"/>
      <c r="D16" s="6"/>
      <c r="E16" s="6"/>
      <c r="F16" s="6"/>
      <c r="G16" s="6"/>
      <c r="H16" s="6"/>
      <c r="I16" s="10"/>
      <c r="J16" s="47"/>
      <c r="K16" s="269"/>
    </row>
    <row r="17" spans="1:11" ht="13.5" customHeight="1">
      <c r="A17" s="524"/>
      <c r="B17" s="518" t="s">
        <v>217</v>
      </c>
      <c r="C17" s="522" t="s">
        <v>218</v>
      </c>
      <c r="D17" s="522" t="s">
        <v>219</v>
      </c>
      <c r="E17" s="499" t="s">
        <v>220</v>
      </c>
      <c r="F17" s="506"/>
      <c r="G17" s="506"/>
      <c r="H17" s="500"/>
      <c r="I17" s="403" t="s">
        <v>221</v>
      </c>
      <c r="J17" s="424"/>
      <c r="K17" s="523" t="s">
        <v>222</v>
      </c>
    </row>
    <row r="18" spans="1:11" ht="74.25" customHeight="1">
      <c r="A18" s="525"/>
      <c r="B18" s="519"/>
      <c r="C18" s="522"/>
      <c r="D18" s="522"/>
      <c r="E18" s="2" t="s">
        <v>223</v>
      </c>
      <c r="F18" s="25" t="s">
        <v>224</v>
      </c>
      <c r="G18" s="2" t="s">
        <v>225</v>
      </c>
      <c r="H18" s="2" t="s">
        <v>226</v>
      </c>
      <c r="I18" s="404"/>
      <c r="J18" s="425"/>
      <c r="K18" s="523"/>
    </row>
    <row r="19" spans="1:11" ht="11.25" customHeight="1">
      <c r="A19" s="270" t="s">
        <v>31</v>
      </c>
      <c r="B19" s="2" t="s">
        <v>32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527">
        <v>7</v>
      </c>
      <c r="J19" s="528"/>
      <c r="K19" s="271">
        <v>8</v>
      </c>
    </row>
    <row r="20" spans="1:11" ht="23.25" customHeight="1">
      <c r="A20" s="63" t="s">
        <v>227</v>
      </c>
      <c r="B20" s="2">
        <v>100</v>
      </c>
      <c r="C20" s="316">
        <v>1443</v>
      </c>
      <c r="D20" s="316">
        <v>1196</v>
      </c>
      <c r="E20" s="316">
        <v>432</v>
      </c>
      <c r="F20" s="316">
        <v>221</v>
      </c>
      <c r="G20" s="316">
        <v>16</v>
      </c>
      <c r="H20" s="316">
        <v>453</v>
      </c>
      <c r="I20" s="529">
        <v>4305</v>
      </c>
      <c r="J20" s="530"/>
      <c r="K20" s="317">
        <v>196</v>
      </c>
    </row>
    <row r="21" spans="1:11" ht="24" customHeight="1">
      <c r="A21" s="63" t="s">
        <v>228</v>
      </c>
      <c r="B21" s="2">
        <v>101</v>
      </c>
      <c r="C21" s="316">
        <v>140</v>
      </c>
      <c r="D21" s="316">
        <v>101</v>
      </c>
      <c r="E21" s="316">
        <v>124</v>
      </c>
      <c r="F21" s="318">
        <v>1</v>
      </c>
      <c r="G21" s="318">
        <v>0</v>
      </c>
      <c r="H21" s="319">
        <v>0</v>
      </c>
      <c r="I21" s="529">
        <v>119</v>
      </c>
      <c r="J21" s="530"/>
      <c r="K21" s="320">
        <v>30</v>
      </c>
    </row>
    <row r="22" spans="1:11" ht="14.25" customHeight="1">
      <c r="A22" s="279" t="s">
        <v>229</v>
      </c>
      <c r="B22" s="24"/>
      <c r="C22" s="6"/>
      <c r="D22" s="6"/>
      <c r="E22" s="6"/>
      <c r="F22" s="225"/>
      <c r="G22" s="225"/>
      <c r="H22" s="10"/>
      <c r="I22" s="10"/>
      <c r="J22" s="10"/>
      <c r="K22" s="26"/>
    </row>
    <row r="23" spans="1:11" ht="21.75" customHeight="1">
      <c r="A23" s="12" t="s">
        <v>230</v>
      </c>
      <c r="B23" s="12"/>
      <c r="C23" s="5"/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A24" s="531"/>
      <c r="B24" s="532"/>
      <c r="C24" s="532"/>
      <c r="D24" s="532"/>
      <c r="E24" s="532"/>
      <c r="F24" s="533"/>
      <c r="G24" s="518" t="s">
        <v>191</v>
      </c>
      <c r="H24" s="501" t="s">
        <v>231</v>
      </c>
      <c r="I24" s="526"/>
      <c r="J24" s="526"/>
      <c r="K24" s="502"/>
    </row>
    <row r="25" spans="1:11" ht="36" customHeight="1">
      <c r="A25" s="534"/>
      <c r="B25" s="535"/>
      <c r="C25" s="535"/>
      <c r="D25" s="535"/>
      <c r="E25" s="535"/>
      <c r="F25" s="536"/>
      <c r="G25" s="519"/>
      <c r="H25" s="2" t="s">
        <v>102</v>
      </c>
      <c r="I25" s="2" t="s">
        <v>232</v>
      </c>
      <c r="J25" s="2" t="s">
        <v>233</v>
      </c>
      <c r="K25" s="2" t="s">
        <v>234</v>
      </c>
    </row>
    <row r="26" spans="1:11" ht="12">
      <c r="A26" s="499" t="s">
        <v>31</v>
      </c>
      <c r="B26" s="506"/>
      <c r="C26" s="506"/>
      <c r="D26" s="506"/>
      <c r="E26" s="506"/>
      <c r="F26" s="500"/>
      <c r="G26" s="4" t="s">
        <v>32</v>
      </c>
      <c r="H26" s="240">
        <v>1</v>
      </c>
      <c r="I26" s="4">
        <v>2</v>
      </c>
      <c r="J26" s="4">
        <v>3</v>
      </c>
      <c r="K26" s="4">
        <v>4</v>
      </c>
    </row>
    <row r="27" spans="1:11" ht="12.75" customHeight="1">
      <c r="A27" s="510" t="s">
        <v>235</v>
      </c>
      <c r="B27" s="497" t="s">
        <v>236</v>
      </c>
      <c r="C27" s="505"/>
      <c r="D27" s="505"/>
      <c r="E27" s="505"/>
      <c r="F27" s="498"/>
      <c r="G27" s="4">
        <v>102</v>
      </c>
      <c r="H27" s="321">
        <v>103</v>
      </c>
      <c r="I27" s="321">
        <v>64</v>
      </c>
      <c r="J27" s="321">
        <v>6</v>
      </c>
      <c r="K27" s="322">
        <v>33</v>
      </c>
    </row>
    <row r="28" spans="1:11" ht="12.75" customHeight="1">
      <c r="A28" s="511"/>
      <c r="B28" s="497" t="s">
        <v>237</v>
      </c>
      <c r="C28" s="505"/>
      <c r="D28" s="505"/>
      <c r="E28" s="505"/>
      <c r="F28" s="498"/>
      <c r="G28" s="4">
        <v>103</v>
      </c>
      <c r="H28" s="321">
        <v>243</v>
      </c>
      <c r="I28" s="321">
        <v>176</v>
      </c>
      <c r="J28" s="321">
        <v>8</v>
      </c>
      <c r="K28" s="322">
        <v>59</v>
      </c>
    </row>
    <row r="29" spans="1:11" ht="12.75" customHeight="1">
      <c r="A29" s="511"/>
      <c r="B29" s="497" t="s">
        <v>238</v>
      </c>
      <c r="C29" s="505"/>
      <c r="D29" s="505"/>
      <c r="E29" s="505"/>
      <c r="F29" s="498"/>
      <c r="G29" s="4" t="s">
        <v>239</v>
      </c>
      <c r="H29" s="321">
        <v>13</v>
      </c>
      <c r="I29" s="321">
        <v>11</v>
      </c>
      <c r="J29" s="321">
        <v>0</v>
      </c>
      <c r="K29" s="322">
        <v>2</v>
      </c>
    </row>
    <row r="30" spans="1:11" ht="12.75" customHeight="1">
      <c r="A30" s="511"/>
      <c r="B30" s="497" t="s">
        <v>240</v>
      </c>
      <c r="C30" s="505"/>
      <c r="D30" s="505"/>
      <c r="E30" s="505"/>
      <c r="F30" s="498"/>
      <c r="G30" s="4" t="s">
        <v>241</v>
      </c>
      <c r="H30" s="321">
        <v>78</v>
      </c>
      <c r="I30" s="321">
        <v>67</v>
      </c>
      <c r="J30" s="321">
        <v>1</v>
      </c>
      <c r="K30" s="322">
        <v>10</v>
      </c>
    </row>
    <row r="31" spans="1:11" ht="12.75" customHeight="1">
      <c r="A31" s="511"/>
      <c r="B31" s="497" t="s">
        <v>242</v>
      </c>
      <c r="C31" s="505"/>
      <c r="D31" s="505"/>
      <c r="E31" s="505"/>
      <c r="F31" s="498"/>
      <c r="G31" s="4">
        <v>105</v>
      </c>
      <c r="H31" s="321">
        <v>294</v>
      </c>
      <c r="I31" s="321">
        <v>206</v>
      </c>
      <c r="J31" s="321">
        <v>19</v>
      </c>
      <c r="K31" s="322">
        <v>69</v>
      </c>
    </row>
    <row r="32" spans="1:11" ht="11.25" customHeight="1">
      <c r="A32" s="511"/>
      <c r="B32" s="497" t="s">
        <v>177</v>
      </c>
      <c r="C32" s="505"/>
      <c r="D32" s="505"/>
      <c r="E32" s="505"/>
      <c r="F32" s="498"/>
      <c r="G32" s="4">
        <v>106</v>
      </c>
      <c r="H32" s="321">
        <v>768</v>
      </c>
      <c r="I32" s="321">
        <v>581</v>
      </c>
      <c r="J32" s="321">
        <v>58</v>
      </c>
      <c r="K32" s="322">
        <v>129</v>
      </c>
    </row>
    <row r="33" spans="1:11" ht="13.5" customHeight="1">
      <c r="A33" s="511"/>
      <c r="B33" s="497" t="s">
        <v>243</v>
      </c>
      <c r="C33" s="505"/>
      <c r="D33" s="505"/>
      <c r="E33" s="505"/>
      <c r="F33" s="498"/>
      <c r="G33" s="4" t="s">
        <v>244</v>
      </c>
      <c r="H33" s="321">
        <v>164</v>
      </c>
      <c r="I33" s="321">
        <v>146</v>
      </c>
      <c r="J33" s="321">
        <v>7</v>
      </c>
      <c r="K33" s="322">
        <v>11</v>
      </c>
    </row>
    <row r="34" spans="1:11" ht="12.75" customHeight="1">
      <c r="A34" s="511"/>
      <c r="B34" s="497" t="s">
        <v>245</v>
      </c>
      <c r="C34" s="505"/>
      <c r="D34" s="505"/>
      <c r="E34" s="505"/>
      <c r="F34" s="498"/>
      <c r="G34" s="4" t="s">
        <v>246</v>
      </c>
      <c r="H34" s="321">
        <v>88</v>
      </c>
      <c r="I34" s="321">
        <v>65</v>
      </c>
      <c r="J34" s="321">
        <v>2</v>
      </c>
      <c r="K34" s="322">
        <v>21</v>
      </c>
    </row>
    <row r="35" spans="1:11" ht="21" customHeight="1">
      <c r="A35" s="511"/>
      <c r="B35" s="497" t="s">
        <v>247</v>
      </c>
      <c r="C35" s="505"/>
      <c r="D35" s="505"/>
      <c r="E35" s="505"/>
      <c r="F35" s="498"/>
      <c r="G35" s="4" t="s">
        <v>248</v>
      </c>
      <c r="H35" s="321">
        <v>1973</v>
      </c>
      <c r="I35" s="321">
        <v>1875</v>
      </c>
      <c r="J35" s="323">
        <v>88</v>
      </c>
      <c r="K35" s="324">
        <v>10</v>
      </c>
    </row>
    <row r="36" spans="1:11" ht="23.25" customHeight="1">
      <c r="A36" s="511"/>
      <c r="B36" s="497" t="s">
        <v>249</v>
      </c>
      <c r="C36" s="505"/>
      <c r="D36" s="505"/>
      <c r="E36" s="505"/>
      <c r="F36" s="498"/>
      <c r="G36" s="4" t="s">
        <v>250</v>
      </c>
      <c r="H36" s="321">
        <v>64</v>
      </c>
      <c r="I36" s="321">
        <v>55</v>
      </c>
      <c r="J36" s="323">
        <v>8</v>
      </c>
      <c r="K36" s="324">
        <v>1</v>
      </c>
    </row>
    <row r="37" spans="1:11" ht="14.25" customHeight="1">
      <c r="A37" s="511"/>
      <c r="B37" s="497" t="s">
        <v>251</v>
      </c>
      <c r="C37" s="505"/>
      <c r="D37" s="505"/>
      <c r="E37" s="505"/>
      <c r="F37" s="498"/>
      <c r="G37" s="4" t="s">
        <v>252</v>
      </c>
      <c r="H37" s="321">
        <v>269</v>
      </c>
      <c r="I37" s="321">
        <v>249</v>
      </c>
      <c r="J37" s="321">
        <v>1</v>
      </c>
      <c r="K37" s="322">
        <v>19</v>
      </c>
    </row>
    <row r="38" spans="1:11" ht="21" customHeight="1">
      <c r="A38" s="511"/>
      <c r="B38" s="497" t="s">
        <v>253</v>
      </c>
      <c r="C38" s="505"/>
      <c r="D38" s="505"/>
      <c r="E38" s="505"/>
      <c r="F38" s="498"/>
      <c r="G38" s="4" t="s">
        <v>254</v>
      </c>
      <c r="H38" s="321">
        <v>368</v>
      </c>
      <c r="I38" s="321">
        <v>348</v>
      </c>
      <c r="J38" s="321">
        <v>7</v>
      </c>
      <c r="K38" s="322">
        <v>13</v>
      </c>
    </row>
    <row r="39" spans="1:11" ht="12.75" customHeight="1">
      <c r="A39" s="511"/>
      <c r="B39" s="497" t="s">
        <v>255</v>
      </c>
      <c r="C39" s="505"/>
      <c r="D39" s="505"/>
      <c r="E39" s="505"/>
      <c r="F39" s="498"/>
      <c r="G39" s="4" t="s">
        <v>256</v>
      </c>
      <c r="H39" s="321">
        <v>582</v>
      </c>
      <c r="I39" s="321">
        <v>560</v>
      </c>
      <c r="J39" s="321">
        <v>10</v>
      </c>
      <c r="K39" s="322">
        <v>12</v>
      </c>
    </row>
    <row r="40" spans="1:11" ht="12.75">
      <c r="A40" s="511"/>
      <c r="B40" s="497" t="s">
        <v>257</v>
      </c>
      <c r="C40" s="505"/>
      <c r="D40" s="505"/>
      <c r="E40" s="505"/>
      <c r="F40" s="498"/>
      <c r="G40" s="4" t="s">
        <v>258</v>
      </c>
      <c r="H40" s="321">
        <v>92</v>
      </c>
      <c r="I40" s="321">
        <v>73</v>
      </c>
      <c r="J40" s="321">
        <v>4</v>
      </c>
      <c r="K40" s="322">
        <v>15</v>
      </c>
    </row>
    <row r="41" spans="1:11" ht="12.75">
      <c r="A41" s="511"/>
      <c r="B41" s="497" t="s">
        <v>259</v>
      </c>
      <c r="C41" s="505"/>
      <c r="D41" s="505"/>
      <c r="E41" s="505"/>
      <c r="F41" s="498"/>
      <c r="G41" s="4" t="s">
        <v>260</v>
      </c>
      <c r="H41" s="321">
        <v>22</v>
      </c>
      <c r="I41" s="321">
        <v>15</v>
      </c>
      <c r="J41" s="321">
        <v>0</v>
      </c>
      <c r="K41" s="322">
        <v>7</v>
      </c>
    </row>
    <row r="42" spans="1:11" ht="21.75" customHeight="1">
      <c r="A42" s="511"/>
      <c r="B42" s="497" t="s">
        <v>261</v>
      </c>
      <c r="C42" s="505"/>
      <c r="D42" s="505"/>
      <c r="E42" s="505"/>
      <c r="F42" s="498"/>
      <c r="G42" s="4" t="s">
        <v>262</v>
      </c>
      <c r="H42" s="321">
        <v>3</v>
      </c>
      <c r="I42" s="321">
        <v>3</v>
      </c>
      <c r="J42" s="321">
        <v>0</v>
      </c>
      <c r="K42" s="322">
        <v>0</v>
      </c>
    </row>
    <row r="43" spans="1:11" ht="22.5" customHeight="1">
      <c r="A43" s="512"/>
      <c r="B43" s="497" t="s">
        <v>263</v>
      </c>
      <c r="C43" s="505"/>
      <c r="D43" s="505"/>
      <c r="E43" s="505"/>
      <c r="F43" s="498"/>
      <c r="G43" s="4" t="s">
        <v>264</v>
      </c>
      <c r="H43" s="321">
        <v>5</v>
      </c>
      <c r="I43" s="321">
        <v>4</v>
      </c>
      <c r="J43" s="321">
        <v>1</v>
      </c>
      <c r="K43" s="322">
        <v>0</v>
      </c>
    </row>
    <row r="44" spans="1:11" ht="12.75" customHeight="1">
      <c r="A44" s="510" t="s">
        <v>265</v>
      </c>
      <c r="B44" s="497" t="s">
        <v>266</v>
      </c>
      <c r="C44" s="505"/>
      <c r="D44" s="505"/>
      <c r="E44" s="505"/>
      <c r="F44" s="498"/>
      <c r="G44" s="4">
        <v>107</v>
      </c>
      <c r="H44" s="321">
        <v>75</v>
      </c>
      <c r="I44" s="65" t="s">
        <v>35</v>
      </c>
      <c r="J44" s="65" t="s">
        <v>35</v>
      </c>
      <c r="K44" s="65" t="s">
        <v>35</v>
      </c>
    </row>
    <row r="45" spans="1:11" ht="12.75">
      <c r="A45" s="511"/>
      <c r="B45" s="507" t="s">
        <v>267</v>
      </c>
      <c r="C45" s="508"/>
      <c r="D45" s="508"/>
      <c r="E45" s="508"/>
      <c r="F45" s="509"/>
      <c r="G45" s="4" t="s">
        <v>268</v>
      </c>
      <c r="H45" s="321">
        <v>280</v>
      </c>
      <c r="I45" s="65" t="s">
        <v>35</v>
      </c>
      <c r="J45" s="65" t="s">
        <v>35</v>
      </c>
      <c r="K45" s="65" t="s">
        <v>35</v>
      </c>
    </row>
    <row r="46" spans="1:11" ht="12.75" customHeight="1">
      <c r="A46" s="511"/>
      <c r="B46" s="497" t="s">
        <v>269</v>
      </c>
      <c r="C46" s="505"/>
      <c r="D46" s="505"/>
      <c r="E46" s="505"/>
      <c r="F46" s="498"/>
      <c r="G46" s="4">
        <v>108</v>
      </c>
      <c r="H46" s="321">
        <v>688</v>
      </c>
      <c r="I46" s="65" t="s">
        <v>35</v>
      </c>
      <c r="J46" s="65" t="s">
        <v>35</v>
      </c>
      <c r="K46" s="65" t="s">
        <v>35</v>
      </c>
    </row>
    <row r="47" spans="1:11" ht="12.75" customHeight="1">
      <c r="A47" s="511"/>
      <c r="B47" s="497" t="s">
        <v>270</v>
      </c>
      <c r="C47" s="505"/>
      <c r="D47" s="505"/>
      <c r="E47" s="505"/>
      <c r="F47" s="498"/>
      <c r="G47" s="4" t="s">
        <v>271</v>
      </c>
      <c r="H47" s="321">
        <v>48</v>
      </c>
      <c r="I47" s="65" t="s">
        <v>35</v>
      </c>
      <c r="J47" s="65" t="s">
        <v>35</v>
      </c>
      <c r="K47" s="65" t="s">
        <v>35</v>
      </c>
    </row>
    <row r="48" spans="1:11" ht="27" customHeight="1">
      <c r="A48" s="512"/>
      <c r="B48" s="497" t="s">
        <v>272</v>
      </c>
      <c r="C48" s="505"/>
      <c r="D48" s="505"/>
      <c r="E48" s="505"/>
      <c r="F48" s="498"/>
      <c r="G48" s="4" t="s">
        <v>273</v>
      </c>
      <c r="H48" s="321">
        <v>307</v>
      </c>
      <c r="I48" s="65" t="s">
        <v>35</v>
      </c>
      <c r="J48" s="65" t="s">
        <v>35</v>
      </c>
      <c r="K48" s="65" t="s">
        <v>35</v>
      </c>
    </row>
    <row r="49" spans="1:11" ht="15" customHeight="1">
      <c r="A49" s="266" t="s">
        <v>274</v>
      </c>
      <c r="B49" s="109"/>
      <c r="C49" s="110"/>
      <c r="D49" s="110"/>
      <c r="E49" s="110"/>
      <c r="F49" s="272"/>
      <c r="G49" s="4">
        <v>109</v>
      </c>
      <c r="H49" s="321">
        <v>72216</v>
      </c>
      <c r="I49" s="65" t="s">
        <v>35</v>
      </c>
      <c r="J49" s="65" t="s">
        <v>35</v>
      </c>
      <c r="K49" s="65" t="s">
        <v>35</v>
      </c>
    </row>
    <row r="50" spans="1:11" ht="13.5" customHeight="1">
      <c r="A50" s="507" t="s">
        <v>275</v>
      </c>
      <c r="B50" s="508"/>
      <c r="C50" s="508"/>
      <c r="D50" s="508"/>
      <c r="E50" s="508"/>
      <c r="F50" s="509"/>
      <c r="G50" s="4" t="s">
        <v>276</v>
      </c>
      <c r="H50" s="321">
        <v>751</v>
      </c>
      <c r="I50" s="65" t="s">
        <v>35</v>
      </c>
      <c r="J50" s="65" t="s">
        <v>35</v>
      </c>
      <c r="K50" s="65" t="s">
        <v>35</v>
      </c>
    </row>
    <row r="51" spans="1:11" ht="21.75" customHeight="1">
      <c r="A51" s="497" t="s">
        <v>277</v>
      </c>
      <c r="B51" s="505"/>
      <c r="C51" s="505"/>
      <c r="D51" s="505"/>
      <c r="E51" s="505"/>
      <c r="F51" s="498"/>
      <c r="G51" s="4" t="s">
        <v>278</v>
      </c>
      <c r="H51" s="321">
        <v>16</v>
      </c>
      <c r="I51" s="65" t="s">
        <v>35</v>
      </c>
      <c r="J51" s="65" t="s">
        <v>35</v>
      </c>
      <c r="K51" s="65" t="s">
        <v>35</v>
      </c>
    </row>
    <row r="52" spans="1:11" ht="22.5" customHeight="1">
      <c r="A52" s="497" t="s">
        <v>279</v>
      </c>
      <c r="B52" s="505"/>
      <c r="C52" s="505"/>
      <c r="D52" s="505"/>
      <c r="E52" s="505"/>
      <c r="F52" s="498"/>
      <c r="G52" s="4" t="s">
        <v>280</v>
      </c>
      <c r="H52" s="321">
        <v>703</v>
      </c>
      <c r="I52" s="65" t="s">
        <v>35</v>
      </c>
      <c r="J52" s="65" t="s">
        <v>35</v>
      </c>
      <c r="K52" s="65" t="s">
        <v>35</v>
      </c>
    </row>
    <row r="53" spans="1:11" ht="23.25" customHeight="1">
      <c r="A53" s="497" t="s">
        <v>281</v>
      </c>
      <c r="B53" s="505"/>
      <c r="C53" s="505"/>
      <c r="D53" s="505"/>
      <c r="E53" s="505"/>
      <c r="F53" s="498"/>
      <c r="G53" s="4">
        <v>110</v>
      </c>
      <c r="H53" s="321">
        <v>2311</v>
      </c>
      <c r="I53" s="65" t="s">
        <v>35</v>
      </c>
      <c r="J53" s="65" t="s">
        <v>35</v>
      </c>
      <c r="K53" s="65" t="s">
        <v>35</v>
      </c>
    </row>
    <row r="54" spans="1:11" ht="11.25" customHeight="1">
      <c r="A54" s="109" t="s">
        <v>282</v>
      </c>
      <c r="B54" s="115"/>
      <c r="C54" s="115"/>
      <c r="D54" s="115"/>
      <c r="E54" s="115"/>
      <c r="F54" s="116"/>
      <c r="G54" s="4" t="s">
        <v>283</v>
      </c>
      <c r="H54" s="321">
        <v>705</v>
      </c>
      <c r="I54" s="65" t="s">
        <v>35</v>
      </c>
      <c r="J54" s="65" t="s">
        <v>35</v>
      </c>
      <c r="K54" s="65" t="s">
        <v>35</v>
      </c>
    </row>
    <row r="55" spans="1:11" ht="11.25" customHeight="1">
      <c r="A55" s="109" t="s">
        <v>284</v>
      </c>
      <c r="B55" s="115"/>
      <c r="C55" s="115"/>
      <c r="D55" s="115"/>
      <c r="E55" s="115"/>
      <c r="F55" s="116"/>
      <c r="G55" s="4" t="s">
        <v>285</v>
      </c>
      <c r="H55" s="321">
        <v>1581</v>
      </c>
      <c r="I55" s="65" t="s">
        <v>35</v>
      </c>
      <c r="J55" s="65" t="s">
        <v>35</v>
      </c>
      <c r="K55" s="65" t="s">
        <v>35</v>
      </c>
    </row>
    <row r="56" spans="1:11" ht="11.25" customHeight="1">
      <c r="A56" s="109" t="s">
        <v>286</v>
      </c>
      <c r="B56" s="115"/>
      <c r="C56" s="115"/>
      <c r="D56" s="115"/>
      <c r="E56" s="115"/>
      <c r="F56" s="116"/>
      <c r="G56" s="4" t="s">
        <v>287</v>
      </c>
      <c r="H56" s="321">
        <v>422</v>
      </c>
      <c r="I56" s="65" t="s">
        <v>35</v>
      </c>
      <c r="J56" s="65" t="s">
        <v>35</v>
      </c>
      <c r="K56" s="65" t="s">
        <v>35</v>
      </c>
    </row>
    <row r="57" spans="1:11" ht="12" customHeight="1">
      <c r="A57" s="507" t="s">
        <v>288</v>
      </c>
      <c r="B57" s="508"/>
      <c r="C57" s="508"/>
      <c r="D57" s="508"/>
      <c r="E57" s="508"/>
      <c r="F57" s="509"/>
      <c r="G57" s="4">
        <v>111</v>
      </c>
      <c r="H57" s="321">
        <v>14</v>
      </c>
      <c r="I57" s="65" t="s">
        <v>35</v>
      </c>
      <c r="J57" s="65" t="s">
        <v>35</v>
      </c>
      <c r="K57" s="65" t="s">
        <v>35</v>
      </c>
    </row>
    <row r="58" spans="1:11" ht="27" customHeight="1">
      <c r="A58" s="43" t="s">
        <v>94</v>
      </c>
      <c r="B58" s="5"/>
      <c r="C58" s="5"/>
      <c r="D58" s="6"/>
      <c r="E58" s="6"/>
      <c r="F58" s="6"/>
      <c r="G58" s="6"/>
      <c r="H58" s="6"/>
      <c r="I58" s="6"/>
      <c r="J58" s="6"/>
      <c r="K58" s="10"/>
    </row>
    <row r="59" spans="1:11" ht="12.75">
      <c r="A59" s="273"/>
      <c r="B59" s="274"/>
      <c r="C59" s="274"/>
      <c r="D59" s="274"/>
      <c r="E59" s="274"/>
      <c r="F59" s="274"/>
      <c r="G59" s="274"/>
      <c r="H59" s="275"/>
      <c r="I59" s="114"/>
      <c r="J59" s="114"/>
      <c r="K59" s="10"/>
    </row>
    <row r="60" spans="1:11" ht="42" customHeight="1">
      <c r="A60" s="276"/>
      <c r="B60" s="277"/>
      <c r="C60" s="277"/>
      <c r="D60" s="277"/>
      <c r="E60" s="277"/>
      <c r="F60" s="277"/>
      <c r="G60" s="277"/>
      <c r="H60" s="278"/>
      <c r="I60" s="114"/>
      <c r="J60" s="114"/>
      <c r="K60" s="10"/>
    </row>
  </sheetData>
  <sheetProtection formatCells="0" formatColumns="0" formatRows="0" insertColumns="0" insertRows="0" insertHyperlinks="0" deleteColumns="0" deleteRows="0" sort="0" autoFilter="0" pivotTables="0"/>
  <mergeCells count="59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  <mergeCell ref="C17:C18"/>
    <mergeCell ref="D17:D18"/>
    <mergeCell ref="D9:H9"/>
    <mergeCell ref="G11:H11"/>
    <mergeCell ref="G12:H12"/>
    <mergeCell ref="E17:H17"/>
    <mergeCell ref="B40:F40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A44:A48"/>
    <mergeCell ref="B44:F44"/>
    <mergeCell ref="B41:F41"/>
    <mergeCell ref="A27:A43"/>
    <mergeCell ref="B42:F42"/>
    <mergeCell ref="B43:F43"/>
    <mergeCell ref="B36:F36"/>
    <mergeCell ref="B37:F37"/>
    <mergeCell ref="B38:F38"/>
    <mergeCell ref="B39:F39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B27:F27"/>
    <mergeCell ref="B28:F28"/>
    <mergeCell ref="B29:F29"/>
    <mergeCell ref="B30:F30"/>
    <mergeCell ref="A26:F26"/>
    <mergeCell ref="B34:F34"/>
    <mergeCell ref="A5:B5"/>
    <mergeCell ref="A12:B12"/>
    <mergeCell ref="A13:B13"/>
    <mergeCell ref="A14:B14"/>
    <mergeCell ref="A11:B11"/>
    <mergeCell ref="G10:H10"/>
    <mergeCell ref="G14:H14"/>
  </mergeCells>
  <conditionalFormatting sqref="I5:J19">
    <cfRule type="cellIs" priority="1" dxfId="0" operator="equal" stopIfTrue="1">
      <formula>0</formula>
    </cfRule>
  </conditionalFormatting>
  <dataValidations count="93"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21">
      <formula1>0</formula1>
      <formula2>9999999</formula2>
    </dataValidation>
    <dataValidation type="whole" allowBlank="1" showErrorMessage="1" errorTitle="Pozor!" error="Vložte numerickou hodnotu!" sqref="F22">
      <formula1>0</formula1>
      <formula2>9999999</formula2>
    </dataValidation>
    <dataValidation type="whole" allowBlank="1" showErrorMessage="1" errorTitle="Pozor!" error="Vložte numerickou hodnotu!" sqref="G21">
      <formula1>0</formula1>
      <formula2>9999999</formula2>
    </dataValidation>
    <dataValidation type="whole" allowBlank="1" showErrorMessage="1" errorTitle="Pozor!" error="Vložte numerickou hodnotu!" sqref="G22">
      <formula1>0</formula1>
      <formula2>9999999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H51">
      <formula1>0</formula1>
      <formula2>99999</formula2>
    </dataValidation>
    <dataValidation type="whole" allowBlank="1" showErrorMessage="1" errorTitle="Pozor!" error="Vložte numerickou hodnotu!" sqref="H52">
      <formula1>0</formula1>
      <formula2>99999</formula2>
    </dataValidation>
    <dataValidation type="whole" allowBlank="1" showErrorMessage="1" errorTitle="Pozor!" error="Vložte numerickou hodnotu!" sqref="H53">
      <formula1>0</formula1>
      <formula2>99999</formula2>
    </dataValidation>
    <dataValidation type="whole" allowBlank="1" showErrorMessage="1" errorTitle="Pozor!" error="Vložte numerickou hodnotu!" sqref="H54">
      <formula1>0</formula1>
      <formula2>99999</formula2>
    </dataValidation>
    <dataValidation type="whole" allowBlank="1" showErrorMessage="1" errorTitle="Pozor!" error="Vložte numerickou hodnotu!" sqref="H55">
      <formula1>0</formula1>
      <formula2>99999</formula2>
    </dataValidation>
    <dataValidation type="whole" allowBlank="1" showErrorMessage="1" errorTitle="Pozor!" error="Vložte numerickou hodnotu!" sqref="H56">
      <formula1>0</formula1>
      <formula2>99999</formula2>
    </dataValidation>
    <dataValidation type="whole" allowBlank="1" showErrorMessage="1" errorTitle="Pozor!" error="Vložte numerickou hodnotu!" sqref="H5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80" zoomScaleNormal="80" zoomScalePageLayoutView="80" workbookViewId="0" topLeftCell="A1">
      <selection activeCell="A1" sqref="A1"/>
    </sheetView>
  </sheetViews>
  <sheetFormatPr defaultColWidth="9.00390625" defaultRowHeight="12.75"/>
  <cols>
    <col min="1" max="1" width="1.75390625" style="7" customWidth="1"/>
    <col min="2" max="2" width="34.25390625" style="7" customWidth="1"/>
    <col min="3" max="3" width="6.25390625" style="7" customWidth="1"/>
    <col min="4" max="4" width="13.00390625" style="7" customWidth="1"/>
    <col min="5" max="5" width="3.253906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75390625" style="7" customWidth="1"/>
    <col min="12" max="12" width="9.00390625" style="7" customWidth="1"/>
    <col min="13" max="13" width="27.25390625" style="7" customWidth="1"/>
    <col min="14" max="14" width="3.75390625" style="7" customWidth="1"/>
    <col min="15" max="15" width="9.25390625" style="7" hidden="1" customWidth="1"/>
    <col min="16" max="17" width="0" style="7" hidden="1" customWidth="1"/>
    <col min="18" max="18" width="9.25390625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05" t="s">
        <v>289</v>
      </c>
      <c r="C2" s="15"/>
      <c r="D2" s="15"/>
      <c r="E2" s="15"/>
      <c r="F2" s="15"/>
      <c r="G2" s="15"/>
      <c r="H2" s="15"/>
      <c r="I2" s="15"/>
      <c r="J2" s="200"/>
      <c r="K2" s="200"/>
      <c r="L2" s="200"/>
      <c r="M2" s="200" t="s">
        <v>290</v>
      </c>
    </row>
    <row r="3" spans="2:13" ht="33" customHeight="1">
      <c r="B3" s="552"/>
      <c r="C3" s="553"/>
      <c r="D3" s="553"/>
      <c r="E3" s="553"/>
      <c r="F3" s="553"/>
      <c r="G3" s="2" t="s">
        <v>27</v>
      </c>
      <c r="H3" s="514" t="s">
        <v>291</v>
      </c>
      <c r="I3" s="554"/>
      <c r="J3" s="515"/>
      <c r="K3" s="25"/>
      <c r="L3" s="25"/>
      <c r="M3" s="25"/>
    </row>
    <row r="4" spans="2:13" ht="33" customHeight="1">
      <c r="B4" s="499" t="s">
        <v>31</v>
      </c>
      <c r="C4" s="506"/>
      <c r="D4" s="506"/>
      <c r="E4" s="506"/>
      <c r="F4" s="506"/>
      <c r="G4" s="4" t="s">
        <v>32</v>
      </c>
      <c r="H4" s="506">
        <v>1</v>
      </c>
      <c r="I4" s="506"/>
      <c r="J4" s="500"/>
      <c r="K4" s="6"/>
      <c r="L4" s="226"/>
      <c r="M4" s="227" t="s">
        <v>33</v>
      </c>
    </row>
    <row r="5" spans="2:13" ht="46.5" customHeight="1">
      <c r="B5" s="507" t="s">
        <v>292</v>
      </c>
      <c r="C5" s="508"/>
      <c r="D5" s="508"/>
      <c r="E5" s="508"/>
      <c r="F5" s="508"/>
      <c r="G5" s="4" t="s">
        <v>293</v>
      </c>
      <c r="H5" s="537">
        <v>239</v>
      </c>
      <c r="I5" s="540"/>
      <c r="J5" s="541"/>
      <c r="K5" s="111"/>
      <c r="L5" s="218" t="str">
        <f>IF(H5&gt;=H6+H7+H8+H9+H10+H11,"ok","chyba")</f>
        <v>ok</v>
      </c>
      <c r="M5" s="215" t="s">
        <v>294</v>
      </c>
    </row>
    <row r="6" spans="2:13" ht="25.5" customHeight="1">
      <c r="B6" s="543" t="s">
        <v>66</v>
      </c>
      <c r="C6" s="552" t="s">
        <v>295</v>
      </c>
      <c r="D6" s="553"/>
      <c r="E6" s="553"/>
      <c r="F6" s="553"/>
      <c r="G6" s="4" t="s">
        <v>296</v>
      </c>
      <c r="H6" s="537">
        <v>70</v>
      </c>
      <c r="I6" s="540"/>
      <c r="J6" s="541"/>
      <c r="K6" s="111"/>
      <c r="L6" s="111"/>
      <c r="M6" s="26"/>
    </row>
    <row r="7" spans="2:13" ht="24.75" customHeight="1">
      <c r="B7" s="544"/>
      <c r="C7" s="552" t="s">
        <v>297</v>
      </c>
      <c r="D7" s="553"/>
      <c r="E7" s="553"/>
      <c r="F7" s="553"/>
      <c r="G7" s="4" t="s">
        <v>298</v>
      </c>
      <c r="H7" s="537">
        <v>150</v>
      </c>
      <c r="I7" s="540"/>
      <c r="J7" s="541"/>
      <c r="K7" s="111"/>
      <c r="L7" s="111"/>
      <c r="M7" s="26"/>
    </row>
    <row r="8" spans="2:13" ht="24.75" customHeight="1">
      <c r="B8" s="544"/>
      <c r="C8" s="109" t="s">
        <v>299</v>
      </c>
      <c r="D8" s="110"/>
      <c r="E8" s="110"/>
      <c r="F8" s="110"/>
      <c r="G8" s="4" t="s">
        <v>300</v>
      </c>
      <c r="H8" s="537">
        <v>0</v>
      </c>
      <c r="I8" s="540"/>
      <c r="J8" s="541"/>
      <c r="K8" s="111"/>
      <c r="L8" s="111"/>
      <c r="M8" s="26"/>
    </row>
    <row r="9" spans="2:13" ht="30.75" customHeight="1">
      <c r="B9" s="544"/>
      <c r="C9" s="109" t="s">
        <v>301</v>
      </c>
      <c r="D9" s="110"/>
      <c r="E9" s="110"/>
      <c r="F9" s="110"/>
      <c r="G9" s="4" t="s">
        <v>302</v>
      </c>
      <c r="H9" s="537">
        <v>1</v>
      </c>
      <c r="I9" s="540"/>
      <c r="J9" s="541"/>
      <c r="K9" s="111"/>
      <c r="L9" s="111"/>
      <c r="M9" s="26"/>
    </row>
    <row r="10" spans="2:13" ht="30.75" customHeight="1">
      <c r="B10" s="544"/>
      <c r="C10" s="109" t="s">
        <v>303</v>
      </c>
      <c r="D10" s="110"/>
      <c r="E10" s="110"/>
      <c r="F10" s="110"/>
      <c r="G10" s="4" t="s">
        <v>304</v>
      </c>
      <c r="H10" s="537">
        <v>8</v>
      </c>
      <c r="I10" s="540"/>
      <c r="J10" s="541"/>
      <c r="K10" s="111"/>
      <c r="L10" s="111"/>
      <c r="M10" s="26"/>
    </row>
    <row r="11" spans="2:13" ht="21.75" customHeight="1">
      <c r="B11" s="545"/>
      <c r="C11" s="552" t="s">
        <v>305</v>
      </c>
      <c r="D11" s="553"/>
      <c r="E11" s="553"/>
      <c r="F11" s="553"/>
      <c r="G11" s="4" t="s">
        <v>306</v>
      </c>
      <c r="H11" s="537">
        <v>2</v>
      </c>
      <c r="I11" s="540"/>
      <c r="J11" s="541"/>
      <c r="K11" s="111"/>
      <c r="L11" s="111"/>
      <c r="M11" s="26"/>
    </row>
    <row r="12" spans="2:13" ht="33" customHeight="1">
      <c r="B12" s="507" t="s">
        <v>307</v>
      </c>
      <c r="C12" s="508"/>
      <c r="D12" s="508"/>
      <c r="E12" s="508"/>
      <c r="F12" s="508"/>
      <c r="G12" s="4" t="s">
        <v>308</v>
      </c>
      <c r="H12" s="537">
        <v>14</v>
      </c>
      <c r="I12" s="540"/>
      <c r="J12" s="541"/>
      <c r="K12" s="111"/>
      <c r="L12" s="111"/>
      <c r="M12" s="26"/>
    </row>
    <row r="13" spans="2:13" ht="33" customHeight="1">
      <c r="B13" s="497" t="s">
        <v>309</v>
      </c>
      <c r="C13" s="505"/>
      <c r="D13" s="505"/>
      <c r="E13" s="505"/>
      <c r="F13" s="505"/>
      <c r="G13" s="4" t="s">
        <v>310</v>
      </c>
      <c r="H13" s="537">
        <v>6</v>
      </c>
      <c r="I13" s="555"/>
      <c r="J13" s="466"/>
      <c r="K13" s="42"/>
      <c r="L13" s="42"/>
      <c r="M13" s="26"/>
    </row>
    <row r="14" spans="2:13" ht="33" customHeight="1">
      <c r="B14" s="497" t="s">
        <v>311</v>
      </c>
      <c r="C14" s="505"/>
      <c r="D14" s="505"/>
      <c r="E14" s="505"/>
      <c r="F14" s="505"/>
      <c r="G14" s="4" t="s">
        <v>312</v>
      </c>
      <c r="H14" s="537">
        <v>30</v>
      </c>
      <c r="I14" s="555"/>
      <c r="J14" s="466"/>
      <c r="K14" s="42"/>
      <c r="L14" s="42"/>
      <c r="M14" s="26"/>
    </row>
    <row r="15" spans="2:13" ht="33" customHeight="1">
      <c r="B15" s="507" t="s">
        <v>313</v>
      </c>
      <c r="C15" s="508"/>
      <c r="D15" s="508"/>
      <c r="E15" s="508"/>
      <c r="F15" s="508"/>
      <c r="G15" s="4" t="s">
        <v>314</v>
      </c>
      <c r="H15" s="537">
        <v>8</v>
      </c>
      <c r="I15" s="540"/>
      <c r="J15" s="541"/>
      <c r="K15" s="111"/>
      <c r="L15" s="111"/>
      <c r="M15" s="26"/>
    </row>
    <row r="16" spans="2:13" ht="34.5" customHeight="1">
      <c r="B16" s="497" t="s">
        <v>315</v>
      </c>
      <c r="C16" s="505"/>
      <c r="D16" s="505"/>
      <c r="E16" s="505"/>
      <c r="F16" s="498"/>
      <c r="G16" s="4" t="s">
        <v>316</v>
      </c>
      <c r="H16" s="556">
        <v>1326</v>
      </c>
      <c r="I16" s="557"/>
      <c r="J16" s="558"/>
      <c r="K16" s="26"/>
      <c r="L16" s="218" t="str">
        <f>IF(H16&gt;=H17+H18+H19+H20+H21+H22+H23,"ok","chyba")</f>
        <v>ok</v>
      </c>
      <c r="M16" s="215" t="s">
        <v>317</v>
      </c>
    </row>
    <row r="17" spans="2:13" ht="34.5" customHeight="1">
      <c r="B17" s="543" t="s">
        <v>318</v>
      </c>
      <c r="C17" s="546" t="s">
        <v>319</v>
      </c>
      <c r="D17" s="547"/>
      <c r="E17" s="547"/>
      <c r="F17" s="547"/>
      <c r="G17" s="4" t="s">
        <v>320</v>
      </c>
      <c r="H17" s="556">
        <v>843</v>
      </c>
      <c r="I17" s="557"/>
      <c r="J17" s="558"/>
      <c r="K17" s="5"/>
      <c r="L17" s="5"/>
      <c r="M17" s="5"/>
    </row>
    <row r="18" spans="2:13" ht="34.5" customHeight="1">
      <c r="B18" s="544"/>
      <c r="C18" s="546" t="s">
        <v>321</v>
      </c>
      <c r="D18" s="547"/>
      <c r="E18" s="547"/>
      <c r="F18" s="547"/>
      <c r="G18" s="4" t="s">
        <v>322</v>
      </c>
      <c r="H18" s="556">
        <v>190</v>
      </c>
      <c r="I18" s="557"/>
      <c r="J18" s="558"/>
      <c r="K18" s="5"/>
      <c r="L18" s="5"/>
      <c r="M18" s="5"/>
    </row>
    <row r="19" spans="2:14" ht="36.75" customHeight="1">
      <c r="B19" s="544"/>
      <c r="C19" s="546" t="s">
        <v>323</v>
      </c>
      <c r="D19" s="548"/>
      <c r="E19" s="548"/>
      <c r="F19" s="549"/>
      <c r="G19" s="4" t="s">
        <v>324</v>
      </c>
      <c r="H19" s="556">
        <v>70</v>
      </c>
      <c r="I19" s="557"/>
      <c r="J19" s="558"/>
      <c r="K19" s="25"/>
      <c r="L19" s="25"/>
      <c r="M19" s="25"/>
      <c r="N19" s="57"/>
    </row>
    <row r="20" spans="2:14" ht="30" customHeight="1">
      <c r="B20" s="544"/>
      <c r="C20" s="546" t="s">
        <v>325</v>
      </c>
      <c r="D20" s="550"/>
      <c r="E20" s="550"/>
      <c r="F20" s="551"/>
      <c r="G20" s="4" t="s">
        <v>326</v>
      </c>
      <c r="H20" s="556">
        <v>184</v>
      </c>
      <c r="I20" s="557"/>
      <c r="J20" s="558"/>
      <c r="K20" s="25"/>
      <c r="L20" s="25"/>
      <c r="M20" s="25"/>
      <c r="N20" s="57"/>
    </row>
    <row r="21" spans="2:14" ht="24.75" customHeight="1">
      <c r="B21" s="544"/>
      <c r="C21" s="546" t="s">
        <v>327</v>
      </c>
      <c r="D21" s="550"/>
      <c r="E21" s="550"/>
      <c r="F21" s="551"/>
      <c r="G21" s="4" t="s">
        <v>328</v>
      </c>
      <c r="H21" s="556">
        <v>14</v>
      </c>
      <c r="I21" s="557"/>
      <c r="J21" s="558"/>
      <c r="K21" s="6"/>
      <c r="L21" s="6"/>
      <c r="M21" s="6"/>
      <c r="N21" s="58"/>
    </row>
    <row r="22" spans="2:14" ht="24.75" customHeight="1">
      <c r="B22" s="544"/>
      <c r="C22" s="546" t="s">
        <v>329</v>
      </c>
      <c r="D22" s="550"/>
      <c r="E22" s="550"/>
      <c r="F22" s="551"/>
      <c r="G22" s="4" t="s">
        <v>330</v>
      </c>
      <c r="H22" s="556">
        <v>6</v>
      </c>
      <c r="I22" s="557"/>
      <c r="J22" s="558"/>
      <c r="K22" s="6"/>
      <c r="L22" s="6"/>
      <c r="M22" s="6"/>
      <c r="N22" s="58"/>
    </row>
    <row r="23" spans="2:14" ht="24.75" customHeight="1">
      <c r="B23" s="545"/>
      <c r="C23" s="552" t="s">
        <v>331</v>
      </c>
      <c r="D23" s="553"/>
      <c r="E23" s="553"/>
      <c r="F23" s="553"/>
      <c r="G23" s="4" t="s">
        <v>332</v>
      </c>
      <c r="H23" s="556">
        <v>14</v>
      </c>
      <c r="I23" s="557"/>
      <c r="J23" s="558"/>
      <c r="K23" s="26"/>
      <c r="L23" s="47"/>
      <c r="M23" s="239"/>
      <c r="N23" s="59"/>
    </row>
    <row r="24" spans="2:13" ht="13.5" customHeight="1">
      <c r="B24" s="18"/>
      <c r="C24" s="18"/>
      <c r="D24" s="18"/>
      <c r="E24" s="18"/>
      <c r="F24" s="18"/>
      <c r="G24" s="6"/>
      <c r="H24" s="26"/>
      <c r="I24" s="26"/>
      <c r="J24" s="26"/>
      <c r="K24" s="26"/>
      <c r="L24" s="26"/>
      <c r="M24" s="26"/>
    </row>
    <row r="25" spans="2:13" ht="15" customHeight="1"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s="7" customFormat="1" ht="25.5" customHeight="1">
      <c r="B26" s="205" t="s">
        <v>333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4" s="7" customFormat="1" ht="18" customHeight="1">
      <c r="B27" s="518"/>
      <c r="C27" s="518" t="s">
        <v>27</v>
      </c>
      <c r="D27" s="518" t="s">
        <v>334</v>
      </c>
      <c r="E27" s="514" t="s">
        <v>335</v>
      </c>
      <c r="F27" s="515"/>
      <c r="G27" s="501" t="s">
        <v>336</v>
      </c>
      <c r="H27" s="526"/>
      <c r="I27" s="526"/>
      <c r="J27" s="502"/>
      <c r="K27" s="25"/>
      <c r="L27" s="25"/>
      <c r="M27" s="25"/>
      <c r="N27" s="57"/>
    </row>
    <row r="28" spans="2:14" s="7" customFormat="1" ht="25.5" customHeight="1">
      <c r="B28" s="519"/>
      <c r="C28" s="519"/>
      <c r="D28" s="519"/>
      <c r="E28" s="516"/>
      <c r="F28" s="517"/>
      <c r="G28" s="501" t="s">
        <v>337</v>
      </c>
      <c r="H28" s="542"/>
      <c r="I28" s="2" t="s">
        <v>338</v>
      </c>
      <c r="J28" s="2" t="s">
        <v>339</v>
      </c>
      <c r="K28" s="25"/>
      <c r="L28" s="25"/>
      <c r="M28" s="25"/>
      <c r="N28" s="57"/>
    </row>
    <row r="29" spans="2:14" s="7" customFormat="1" ht="24.75" customHeight="1">
      <c r="B29" s="4" t="s">
        <v>31</v>
      </c>
      <c r="C29" s="4" t="s">
        <v>32</v>
      </c>
      <c r="D29" s="4">
        <v>1</v>
      </c>
      <c r="E29" s="499">
        <v>2</v>
      </c>
      <c r="F29" s="500"/>
      <c r="G29" s="499">
        <v>3</v>
      </c>
      <c r="H29" s="466"/>
      <c r="I29" s="4">
        <v>4</v>
      </c>
      <c r="J29" s="4">
        <v>5</v>
      </c>
      <c r="K29" s="6"/>
      <c r="L29" s="6"/>
      <c r="M29" s="6"/>
      <c r="N29" s="58"/>
    </row>
    <row r="30" spans="2:14" s="7" customFormat="1" ht="36.75" customHeight="1">
      <c r="B30" s="16" t="s">
        <v>340</v>
      </c>
      <c r="C30" s="4">
        <v>114</v>
      </c>
      <c r="D30" s="321">
        <v>61</v>
      </c>
      <c r="E30" s="538" t="s">
        <v>35</v>
      </c>
      <c r="F30" s="539"/>
      <c r="G30" s="537">
        <v>5</v>
      </c>
      <c r="H30" s="466"/>
      <c r="I30" s="321">
        <v>3</v>
      </c>
      <c r="J30" s="321">
        <v>53</v>
      </c>
      <c r="K30" s="111"/>
      <c r="L30" s="218" t="str">
        <f>IF(D30=G30+I30+J30,"ok","chyba")</f>
        <v>ok</v>
      </c>
      <c r="M30" s="215" t="s">
        <v>341</v>
      </c>
      <c r="N30" s="59"/>
    </row>
    <row r="31" spans="2:14" s="7" customFormat="1" ht="36.75" customHeight="1">
      <c r="B31" s="16" t="s">
        <v>342</v>
      </c>
      <c r="C31" s="4">
        <v>115</v>
      </c>
      <c r="D31" s="321">
        <v>16</v>
      </c>
      <c r="E31" s="538" t="s">
        <v>35</v>
      </c>
      <c r="F31" s="539"/>
      <c r="G31" s="537">
        <v>0</v>
      </c>
      <c r="H31" s="466"/>
      <c r="I31" s="321">
        <v>2</v>
      </c>
      <c r="J31" s="321">
        <v>14</v>
      </c>
      <c r="K31" s="111"/>
      <c r="L31" s="218" t="str">
        <f>IF(D31=G31+I31+J31,"ok","chyba")</f>
        <v>ok</v>
      </c>
      <c r="M31" s="215" t="s">
        <v>343</v>
      </c>
      <c r="N31" s="59"/>
    </row>
    <row r="32" spans="2:14" s="7" customFormat="1" ht="36.75" customHeight="1">
      <c r="B32" s="16" t="s">
        <v>344</v>
      </c>
      <c r="C32" s="4">
        <v>116</v>
      </c>
      <c r="D32" s="326">
        <v>38</v>
      </c>
      <c r="E32" s="537">
        <v>472</v>
      </c>
      <c r="F32" s="541"/>
      <c r="G32" s="537">
        <v>21</v>
      </c>
      <c r="H32" s="466"/>
      <c r="I32" s="321">
        <v>2</v>
      </c>
      <c r="J32" s="321">
        <v>15</v>
      </c>
      <c r="K32" s="111"/>
      <c r="L32" s="218" t="str">
        <f>IF(D32=G32+I32+J32,"ok","chyba")</f>
        <v>ok</v>
      </c>
      <c r="M32" s="215" t="s">
        <v>345</v>
      </c>
      <c r="N32" s="59"/>
    </row>
    <row r="33" spans="2:14" s="7" customFormat="1" ht="36.75" customHeight="1">
      <c r="B33" s="16" t="s">
        <v>346</v>
      </c>
      <c r="C33" s="4">
        <v>117</v>
      </c>
      <c r="D33" s="321">
        <v>29</v>
      </c>
      <c r="E33" s="538" t="s">
        <v>35</v>
      </c>
      <c r="F33" s="539"/>
      <c r="G33" s="537">
        <v>0</v>
      </c>
      <c r="H33" s="466"/>
      <c r="I33" s="321">
        <v>3</v>
      </c>
      <c r="J33" s="321">
        <v>26</v>
      </c>
      <c r="K33" s="111"/>
      <c r="L33" s="218" t="str">
        <f>IF(D33=G33+I33+J33,"ok","chyba")</f>
        <v>ok</v>
      </c>
      <c r="M33" s="215" t="s">
        <v>347</v>
      </c>
      <c r="N33" s="59"/>
    </row>
    <row r="34" spans="2:13" s="7" customFormat="1" ht="18" customHeight="1">
      <c r="B34" s="121" t="s">
        <v>348</v>
      </c>
      <c r="C34" s="5"/>
      <c r="D34" s="9"/>
      <c r="E34" s="9"/>
      <c r="F34" s="9"/>
      <c r="G34" s="9"/>
      <c r="H34" s="9"/>
      <c r="I34" s="9"/>
      <c r="J34" s="9"/>
      <c r="K34" s="9"/>
      <c r="L34" s="9"/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ht="13.5" customHeight="1" hidden="1">
      <c r="M50" s="5"/>
    </row>
    <row r="51" ht="13.5" customHeight="1" hidden="1">
      <c r="M51" s="5"/>
    </row>
    <row r="52" ht="13.5" customHeight="1" hidden="1">
      <c r="M52" s="5"/>
    </row>
    <row r="53" ht="13.5" customHeight="1" hidden="1">
      <c r="M53" s="5"/>
    </row>
    <row r="54" ht="13.5" customHeight="1" hidden="1">
      <c r="M54" s="5"/>
    </row>
    <row r="55" ht="13.5" customHeight="1" hidden="1">
      <c r="M55" s="5"/>
    </row>
    <row r="56" ht="13.5" customHeight="1" hidden="1">
      <c r="M56" s="5"/>
    </row>
    <row r="57" ht="13.5" customHeight="1" hidden="1">
      <c r="M57" s="5"/>
    </row>
    <row r="58" spans="2:13" ht="18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ht="232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17.25" customHeight="1">
      <c r="B61" s="43" t="s">
        <v>94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2" customHeight="1">
      <c r="B62" s="559"/>
      <c r="C62" s="560"/>
      <c r="D62" s="560"/>
      <c r="E62" s="560"/>
      <c r="F62" s="560"/>
      <c r="G62" s="560"/>
      <c r="H62" s="560"/>
      <c r="I62" s="560"/>
      <c r="J62" s="561"/>
      <c r="K62" s="228"/>
      <c r="L62" s="228"/>
      <c r="M62" s="5"/>
    </row>
    <row r="63" spans="2:13" ht="32.25" customHeight="1">
      <c r="B63" s="562"/>
      <c r="C63" s="563"/>
      <c r="D63" s="563"/>
      <c r="E63" s="563"/>
      <c r="F63" s="563"/>
      <c r="G63" s="563"/>
      <c r="H63" s="563"/>
      <c r="I63" s="563"/>
      <c r="J63" s="564"/>
      <c r="K63" s="228"/>
      <c r="L63" s="228"/>
      <c r="M63" s="5"/>
    </row>
    <row r="64" spans="2:13" ht="12" customHeight="1">
      <c r="B64" s="562"/>
      <c r="C64" s="563"/>
      <c r="D64" s="563"/>
      <c r="E64" s="563"/>
      <c r="F64" s="563"/>
      <c r="G64" s="563"/>
      <c r="H64" s="563"/>
      <c r="I64" s="563"/>
      <c r="J64" s="564"/>
      <c r="K64" s="228"/>
      <c r="L64" s="228"/>
      <c r="M64" s="5"/>
    </row>
    <row r="65" spans="2:13" ht="17.25" customHeight="1">
      <c r="B65" s="562"/>
      <c r="C65" s="563"/>
      <c r="D65" s="563"/>
      <c r="E65" s="563"/>
      <c r="F65" s="563"/>
      <c r="G65" s="563"/>
      <c r="H65" s="563"/>
      <c r="I65" s="563"/>
      <c r="J65" s="564"/>
      <c r="K65" s="228"/>
      <c r="L65" s="228"/>
      <c r="M65" s="5"/>
    </row>
    <row r="66" spans="2:13" ht="34.5" customHeight="1">
      <c r="B66" s="562"/>
      <c r="C66" s="563"/>
      <c r="D66" s="563"/>
      <c r="E66" s="563"/>
      <c r="F66" s="563"/>
      <c r="G66" s="563"/>
      <c r="H66" s="563"/>
      <c r="I66" s="563"/>
      <c r="J66" s="564"/>
      <c r="K66" s="228"/>
      <c r="L66" s="228"/>
      <c r="M66" s="5"/>
    </row>
    <row r="67" spans="2:13" ht="108.75" customHeight="1">
      <c r="B67" s="565"/>
      <c r="C67" s="566"/>
      <c r="D67" s="566"/>
      <c r="E67" s="566"/>
      <c r="F67" s="566"/>
      <c r="G67" s="566"/>
      <c r="H67" s="566"/>
      <c r="I67" s="566"/>
      <c r="J67" s="567"/>
      <c r="K67" s="228"/>
      <c r="L67" s="228"/>
      <c r="M67" s="5"/>
    </row>
    <row r="68" spans="2:13" ht="15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sheetProtection formatCells="0" formatColumns="0" formatRows="0" insertColumns="0" insertRows="0" insertHyperlinks="0" deleteColumns="0" deleteRows="0" sort="0" autoFilter="0" pivotTables="0"/>
  <mergeCells count="58">
    <mergeCell ref="D27:D28"/>
    <mergeCell ref="G31:H31"/>
    <mergeCell ref="E32:F32"/>
    <mergeCell ref="E31:F31"/>
    <mergeCell ref="H14:J14"/>
    <mergeCell ref="G32:H32"/>
    <mergeCell ref="H20:J20"/>
    <mergeCell ref="H21:J21"/>
    <mergeCell ref="H23:J23"/>
    <mergeCell ref="H22:J22"/>
    <mergeCell ref="E33:F33"/>
    <mergeCell ref="E27:F28"/>
    <mergeCell ref="G33:H33"/>
    <mergeCell ref="B62:J67"/>
    <mergeCell ref="B6:B11"/>
    <mergeCell ref="C11:F11"/>
    <mergeCell ref="B14:F14"/>
    <mergeCell ref="B15:F15"/>
    <mergeCell ref="B27:B28"/>
    <mergeCell ref="C7:F7"/>
    <mergeCell ref="B3:F3"/>
    <mergeCell ref="B13:F13"/>
    <mergeCell ref="B12:F12"/>
    <mergeCell ref="B5:F5"/>
    <mergeCell ref="B4:F4"/>
    <mergeCell ref="C6:F6"/>
    <mergeCell ref="G27:J27"/>
    <mergeCell ref="H12:J12"/>
    <mergeCell ref="H8:J8"/>
    <mergeCell ref="H11:J11"/>
    <mergeCell ref="H10:J10"/>
    <mergeCell ref="H13:J13"/>
    <mergeCell ref="H16:J16"/>
    <mergeCell ref="H17:J17"/>
    <mergeCell ref="H18:J18"/>
    <mergeCell ref="H19:J19"/>
    <mergeCell ref="H3:J3"/>
    <mergeCell ref="H4:J4"/>
    <mergeCell ref="H5:J5"/>
    <mergeCell ref="H6:J6"/>
    <mergeCell ref="H7:J7"/>
    <mergeCell ref="H9:J9"/>
    <mergeCell ref="C18:F18"/>
    <mergeCell ref="C19:F19"/>
    <mergeCell ref="C20:F20"/>
    <mergeCell ref="C21:F21"/>
    <mergeCell ref="C22:F22"/>
    <mergeCell ref="C23:F23"/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C17:F17"/>
  </mergeCells>
  <conditionalFormatting sqref="L5:L33">
    <cfRule type="cellIs" priority="1" dxfId="0" operator="equal" stopIfTrue="1">
      <formula>0</formula>
    </cfRule>
  </conditionalFormatting>
  <dataValidations count="76"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M30">
      <formula1>0</formula1>
      <formula2>999999999</formula2>
    </dataValidation>
    <dataValidation type="whole" allowBlank="1" showErrorMessage="1" errorTitle="Pozor!" error="Vložte číselnou hodnotu!" sqref="M31">
      <formula1>0</formula1>
      <formula2>999999999</formula2>
    </dataValidation>
    <dataValidation type="whole" allowBlank="1" showErrorMessage="1" errorTitle="Pozor!" error="Vložte číselnou hodnotu!" sqref="M32">
      <formula1>0</formula1>
      <formula2>999999999</formula2>
    </dataValidation>
    <dataValidation type="whole" allowBlank="1" showErrorMessage="1" errorTitle="Pozor!" error="Vložte číselnou hodnotu!" sqref="M33">
      <formula1>0</formula1>
      <formula2>999999999</formula2>
    </dataValidation>
    <dataValidation type="whole" allowBlank="1" showErrorMessage="1" errorTitle="Pozor!" error="Vložte číselnou hodnotu!" sqref="I30">
      <formula1>0</formula1>
      <formula2>999999999</formula2>
    </dataValidation>
    <dataValidation type="whole" allowBlank="1" showErrorMessage="1" errorTitle="Pozor!" error="Vložte číselnou hodnotu!" sqref="I31">
      <formula1>0</formula1>
      <formula2>999999999</formula2>
    </dataValidation>
    <dataValidation type="whole" allowBlank="1" showErrorMessage="1" errorTitle="Pozor!" error="Vložte číselnou hodnotu!" sqref="I32">
      <formula1>0</formula1>
      <formula2>999999999</formula2>
    </dataValidation>
    <dataValidation type="whole" allowBlank="1" showErrorMessage="1" errorTitle="Pozor!" error="Vložte číselnou hodnotu!" sqref="I33">
      <formula1>0</formula1>
      <formula2>999999999</formula2>
    </dataValidation>
    <dataValidation type="whole" allowBlank="1" showErrorMessage="1" errorTitle="Pozor!" error="Vložte číselnou hodnotu!" sqref="J30">
      <formula1>0</formula1>
      <formula2>999999999</formula2>
    </dataValidation>
    <dataValidation type="whole" allowBlank="1" showErrorMessage="1" errorTitle="Pozor!" error="Vložte číselnou hodnotu!" sqref="J31">
      <formula1>0</formula1>
      <formula2>999999999</formula2>
    </dataValidation>
    <dataValidation type="whole" allowBlank="1" showErrorMessage="1" errorTitle="Pozor!" error="Vložte číselnou hodnotu!" sqref="J32">
      <formula1>0</formula1>
      <formula2>999999999</formula2>
    </dataValidation>
    <dataValidation type="whole" allowBlank="1" showErrorMessage="1" errorTitle="Pozor!" error="Vložte číselnou hodnotu!" sqref="J33">
      <formula1>0</formula1>
      <formula2>999999999</formula2>
    </dataValidation>
    <dataValidation type="whole" allowBlank="1" showErrorMessage="1" errorTitle="Pozor!" error="Vložte číselnou hodnotu!" sqref="K30">
      <formula1>0</formula1>
      <formula2>999999999</formula2>
    </dataValidation>
    <dataValidation type="whole" allowBlank="1" showErrorMessage="1" errorTitle="Pozor!" error="Vložte číselnou hodnotu!" sqref="K31">
      <formula1>0</formula1>
      <formula2>999999999</formula2>
    </dataValidation>
    <dataValidation type="whole" allowBlank="1" showErrorMessage="1" errorTitle="Pozor!" error="Vložte číselnou hodnotu!" sqref="K32">
      <formula1>0</formula1>
      <formula2>999999999</formula2>
    </dataValidation>
    <dataValidation type="whole" allowBlank="1" showErrorMessage="1" errorTitle="Pozor!" error="Vložte číselnou hodnotu!" sqref="K33">
      <formula1>0</formula1>
      <formula2>999999999</formula2>
    </dataValidation>
    <dataValidation type="whole" allowBlank="1" showErrorMessage="1" errorTitle="Pozor!" error="Vložte číselnou hodnotu!" sqref="G30">
      <formula1>0</formula1>
      <formula2>999999999</formula2>
    </dataValidation>
    <dataValidation type="whole" allowBlank="1" showErrorMessage="1" errorTitle="Pozor!" error="Vložte číselnou hodnotu!" sqref="G31">
      <formula1>0</formula1>
      <formula2>999999999</formula2>
    </dataValidation>
    <dataValidation type="whole" allowBlank="1" showErrorMessage="1" errorTitle="Pozor!" error="Vložte číselnou hodnotu!" sqref="G32">
      <formula1>0</formula1>
      <formula2>999999999</formula2>
    </dataValidation>
    <dataValidation type="whole" allowBlank="1" showErrorMessage="1" errorTitle="Pozor!" error="Vložte číselnou hodnotu!" sqref="G33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D30">
      <formula1>0</formula1>
      <formula2>99999999</formula2>
    </dataValidation>
    <dataValidation type="whole" allowBlank="1" showErrorMessage="1" errorTitle="Pozor!" error="Vložte číselnou hodnotu!" sqref="D31">
      <formula1>0</formula1>
      <formula2>99999999</formula2>
    </dataValidation>
    <dataValidation type="whole" allowBlank="1" showErrorMessage="1" errorTitle="Pozor!" error="Vložte číselnou hodnotu!" sqref="D32">
      <formula1>0</formula1>
      <formula2>99999999</formula2>
    </dataValidation>
    <dataValidation type="whole" allowBlank="1" showErrorMessage="1" errorTitle="Pozor!" error="Vložte číselnou hodnotu!" sqref="D33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tabSelected="1" zoomScale="85" zoomScaleNormal="85" zoomScalePageLayoutView="85" workbookViewId="0" topLeftCell="A9">
      <selection activeCell="U18" sqref="U18:V23"/>
    </sheetView>
  </sheetViews>
  <sheetFormatPr defaultColWidth="9.00390625" defaultRowHeight="12.75"/>
  <cols>
    <col min="1" max="1" width="1.75390625" style="40" customWidth="1"/>
    <col min="2" max="2" width="10.00390625" style="0" customWidth="1"/>
    <col min="3" max="3" width="8.00390625" style="0" customWidth="1"/>
    <col min="4" max="4" width="21.50390625" style="0" customWidth="1"/>
    <col min="5" max="5" width="5.50390625" style="0" customWidth="1"/>
    <col min="6" max="16" width="8.50390625" style="0" customWidth="1"/>
    <col min="17" max="17" width="9.50390625" style="0" customWidth="1"/>
    <col min="18" max="19" width="10.50390625" style="0" customWidth="1"/>
    <col min="20" max="20" width="2.50390625" style="0" customWidth="1"/>
    <col min="21" max="21" width="10.50390625" style="0" customWidth="1"/>
    <col min="22" max="22" width="10.75390625" style="0" customWidth="1"/>
    <col min="23" max="23" width="1.75390625" style="40" customWidth="1"/>
    <col min="24" max="25" width="0" style="0" hidden="1" customWidth="1"/>
    <col min="26" max="26" width="9.25390625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349</v>
      </c>
    </row>
    <row r="2" spans="2:22" ht="12.75" customHeight="1">
      <c r="B2" s="206" t="s">
        <v>350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97"/>
      <c r="C3" s="598"/>
      <c r="D3" s="599"/>
      <c r="E3" s="585" t="s">
        <v>27</v>
      </c>
      <c r="F3" s="590" t="s">
        <v>351</v>
      </c>
      <c r="G3" s="590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2"/>
      <c r="T3" s="47"/>
      <c r="U3" s="47"/>
      <c r="V3" s="47"/>
    </row>
    <row r="4" spans="2:22" ht="12">
      <c r="B4" s="600"/>
      <c r="C4" s="601"/>
      <c r="D4" s="602"/>
      <c r="E4" s="586"/>
      <c r="F4" s="596" t="s">
        <v>352</v>
      </c>
      <c r="G4" s="593"/>
      <c r="H4" s="593" t="s">
        <v>353</v>
      </c>
      <c r="I4" s="593"/>
      <c r="J4" s="593" t="s">
        <v>354</v>
      </c>
      <c r="K4" s="593"/>
      <c r="L4" s="593" t="s">
        <v>355</v>
      </c>
      <c r="M4" s="593"/>
      <c r="N4" s="593" t="s">
        <v>356</v>
      </c>
      <c r="O4" s="593"/>
      <c r="P4" s="583" t="s">
        <v>357</v>
      </c>
      <c r="Q4" s="584"/>
      <c r="R4" s="594" t="s">
        <v>358</v>
      </c>
      <c r="S4" s="595"/>
      <c r="T4" s="35"/>
      <c r="U4" s="35"/>
      <c r="V4" s="35"/>
    </row>
    <row r="5" spans="2:22" ht="12">
      <c r="B5" s="603"/>
      <c r="C5" s="604"/>
      <c r="D5" s="605"/>
      <c r="E5" s="587"/>
      <c r="F5" s="72" t="s">
        <v>359</v>
      </c>
      <c r="G5" s="31" t="s">
        <v>360</v>
      </c>
      <c r="H5" s="31" t="s">
        <v>359</v>
      </c>
      <c r="I5" s="31" t="s">
        <v>360</v>
      </c>
      <c r="J5" s="31" t="s">
        <v>359</v>
      </c>
      <c r="K5" s="31" t="s">
        <v>360</v>
      </c>
      <c r="L5" s="31" t="s">
        <v>359</v>
      </c>
      <c r="M5" s="31" t="s">
        <v>360</v>
      </c>
      <c r="N5" s="31" t="s">
        <v>359</v>
      </c>
      <c r="O5" s="31" t="s">
        <v>360</v>
      </c>
      <c r="P5" s="31" t="s">
        <v>359</v>
      </c>
      <c r="Q5" s="67" t="s">
        <v>360</v>
      </c>
      <c r="R5" s="70" t="s">
        <v>359</v>
      </c>
      <c r="S5" s="67" t="s">
        <v>360</v>
      </c>
      <c r="T5" s="35"/>
      <c r="U5" s="35"/>
      <c r="V5" s="35"/>
    </row>
    <row r="6" spans="2:22" ht="12.75" customHeight="1">
      <c r="B6" s="606" t="s">
        <v>31</v>
      </c>
      <c r="C6" s="607"/>
      <c r="D6" s="608"/>
      <c r="E6" s="71" t="s">
        <v>32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30">
        <v>13</v>
      </c>
      <c r="S6" s="68">
        <v>14</v>
      </c>
      <c r="T6" s="35"/>
      <c r="U6" s="35"/>
      <c r="V6" s="35"/>
    </row>
    <row r="7" spans="2:22" ht="14.25" customHeight="1">
      <c r="B7" s="609" t="s">
        <v>361</v>
      </c>
      <c r="C7" s="575" t="s">
        <v>362</v>
      </c>
      <c r="D7" s="589"/>
      <c r="E7" s="75">
        <v>119</v>
      </c>
      <c r="F7" s="327">
        <v>15</v>
      </c>
      <c r="G7" s="328">
        <v>13</v>
      </c>
      <c r="H7" s="328">
        <v>19</v>
      </c>
      <c r="I7" s="328">
        <v>18</v>
      </c>
      <c r="J7" s="328">
        <v>0</v>
      </c>
      <c r="K7" s="328">
        <v>2</v>
      </c>
      <c r="L7" s="328">
        <v>0</v>
      </c>
      <c r="M7" s="328">
        <v>0</v>
      </c>
      <c r="N7" s="328">
        <v>0</v>
      </c>
      <c r="O7" s="328">
        <v>0</v>
      </c>
      <c r="P7" s="328">
        <v>237</v>
      </c>
      <c r="Q7" s="329">
        <v>232</v>
      </c>
      <c r="R7" s="179">
        <f aca="true" t="shared" si="0" ref="R7:R44">F7+H7+J7+L7+N7+P7</f>
        <v>271</v>
      </c>
      <c r="S7" s="180">
        <f aca="true" t="shared" si="1" ref="S7:S44">G7+I7+K7+M7+O7+Q7</f>
        <v>265</v>
      </c>
      <c r="T7" s="212"/>
      <c r="U7" s="651" t="s">
        <v>363</v>
      </c>
      <c r="V7" s="652"/>
    </row>
    <row r="8" spans="2:22" ht="14.25" customHeight="1">
      <c r="B8" s="610"/>
      <c r="C8" s="588" t="s">
        <v>364</v>
      </c>
      <c r="D8" s="391"/>
      <c r="E8" s="67">
        <v>120</v>
      </c>
      <c r="F8" s="330">
        <v>24</v>
      </c>
      <c r="G8" s="331">
        <v>22</v>
      </c>
      <c r="H8" s="331">
        <v>57</v>
      </c>
      <c r="I8" s="331">
        <v>44</v>
      </c>
      <c r="J8" s="331">
        <v>2</v>
      </c>
      <c r="K8" s="331">
        <v>10</v>
      </c>
      <c r="L8" s="331">
        <v>0</v>
      </c>
      <c r="M8" s="331">
        <v>1</v>
      </c>
      <c r="N8" s="331">
        <v>0</v>
      </c>
      <c r="O8" s="331">
        <v>0</v>
      </c>
      <c r="P8" s="331">
        <v>467</v>
      </c>
      <c r="Q8" s="332">
        <v>429</v>
      </c>
      <c r="R8" s="181">
        <f t="shared" si="0"/>
        <v>550</v>
      </c>
      <c r="S8" s="182">
        <f t="shared" si="1"/>
        <v>506</v>
      </c>
      <c r="T8" s="212"/>
      <c r="U8" s="653"/>
      <c r="V8" s="654"/>
    </row>
    <row r="9" spans="2:22" ht="14.25" customHeight="1">
      <c r="B9" s="610"/>
      <c r="C9" s="588" t="s">
        <v>365</v>
      </c>
      <c r="D9" s="391"/>
      <c r="E9" s="67">
        <v>121</v>
      </c>
      <c r="F9" s="330">
        <v>62</v>
      </c>
      <c r="G9" s="331">
        <v>43</v>
      </c>
      <c r="H9" s="331">
        <v>102</v>
      </c>
      <c r="I9" s="331">
        <v>97</v>
      </c>
      <c r="J9" s="331">
        <v>22</v>
      </c>
      <c r="K9" s="331">
        <v>40</v>
      </c>
      <c r="L9" s="331">
        <v>1</v>
      </c>
      <c r="M9" s="331">
        <v>2</v>
      </c>
      <c r="N9" s="331">
        <v>0</v>
      </c>
      <c r="O9" s="331">
        <v>0</v>
      </c>
      <c r="P9" s="331">
        <v>633</v>
      </c>
      <c r="Q9" s="332">
        <v>568</v>
      </c>
      <c r="R9" s="181">
        <f t="shared" si="0"/>
        <v>820</v>
      </c>
      <c r="S9" s="182">
        <f t="shared" si="1"/>
        <v>750</v>
      </c>
      <c r="T9" s="212"/>
      <c r="U9" s="655" t="s">
        <v>366</v>
      </c>
      <c r="V9" s="656"/>
    </row>
    <row r="10" spans="2:22" ht="14.25" customHeight="1">
      <c r="B10" s="610"/>
      <c r="C10" s="588" t="s">
        <v>367</v>
      </c>
      <c r="D10" s="391"/>
      <c r="E10" s="67">
        <v>122</v>
      </c>
      <c r="F10" s="330">
        <v>198</v>
      </c>
      <c r="G10" s="331">
        <v>194</v>
      </c>
      <c r="H10" s="331">
        <v>254</v>
      </c>
      <c r="I10" s="331">
        <v>297</v>
      </c>
      <c r="J10" s="331">
        <v>113</v>
      </c>
      <c r="K10" s="331">
        <v>571</v>
      </c>
      <c r="L10" s="331">
        <v>17</v>
      </c>
      <c r="M10" s="331">
        <v>55</v>
      </c>
      <c r="N10" s="331">
        <v>4</v>
      </c>
      <c r="O10" s="331">
        <v>4</v>
      </c>
      <c r="P10" s="331">
        <v>1810</v>
      </c>
      <c r="Q10" s="332">
        <v>1574</v>
      </c>
      <c r="R10" s="181">
        <f t="shared" si="0"/>
        <v>2396</v>
      </c>
      <c r="S10" s="182">
        <f t="shared" si="1"/>
        <v>2695</v>
      </c>
      <c r="T10" s="212"/>
      <c r="U10" s="657"/>
      <c r="V10" s="658"/>
    </row>
    <row r="11" spans="2:22" ht="14.25" customHeight="1">
      <c r="B11" s="610"/>
      <c r="C11" s="612" t="s">
        <v>368</v>
      </c>
      <c r="D11" s="386"/>
      <c r="E11" s="71">
        <v>123</v>
      </c>
      <c r="F11" s="333">
        <v>28</v>
      </c>
      <c r="G11" s="334">
        <v>52</v>
      </c>
      <c r="H11" s="334">
        <v>47</v>
      </c>
      <c r="I11" s="334">
        <v>80</v>
      </c>
      <c r="J11" s="334">
        <v>18</v>
      </c>
      <c r="K11" s="334">
        <v>142</v>
      </c>
      <c r="L11" s="334">
        <v>3</v>
      </c>
      <c r="M11" s="334">
        <v>17</v>
      </c>
      <c r="N11" s="334">
        <v>0</v>
      </c>
      <c r="O11" s="334">
        <v>2</v>
      </c>
      <c r="P11" s="334">
        <v>360</v>
      </c>
      <c r="Q11" s="335">
        <v>351</v>
      </c>
      <c r="R11" s="183">
        <f t="shared" si="0"/>
        <v>456</v>
      </c>
      <c r="S11" s="184">
        <f t="shared" si="1"/>
        <v>644</v>
      </c>
      <c r="T11" s="212"/>
      <c r="U11" s="229"/>
      <c r="V11" s="229"/>
    </row>
    <row r="12" spans="2:22" ht="14.25" customHeight="1">
      <c r="B12" s="610"/>
      <c r="C12" s="613" t="s">
        <v>369</v>
      </c>
      <c r="D12" s="614"/>
      <c r="E12" s="74" t="s">
        <v>370</v>
      </c>
      <c r="F12" s="336">
        <v>327</v>
      </c>
      <c r="G12" s="337">
        <v>324</v>
      </c>
      <c r="H12" s="337">
        <v>479</v>
      </c>
      <c r="I12" s="337">
        <v>536</v>
      </c>
      <c r="J12" s="337">
        <v>155</v>
      </c>
      <c r="K12" s="337">
        <v>765</v>
      </c>
      <c r="L12" s="337">
        <v>21</v>
      </c>
      <c r="M12" s="337">
        <v>75</v>
      </c>
      <c r="N12" s="337">
        <v>4</v>
      </c>
      <c r="O12" s="337">
        <v>6</v>
      </c>
      <c r="P12" s="337">
        <v>3507</v>
      </c>
      <c r="Q12" s="338">
        <v>3154</v>
      </c>
      <c r="R12" s="185">
        <f t="shared" si="0"/>
        <v>4493</v>
      </c>
      <c r="S12" s="186">
        <f t="shared" si="1"/>
        <v>4860</v>
      </c>
      <c r="T12" s="212"/>
      <c r="U12" s="659" t="s">
        <v>371</v>
      </c>
      <c r="V12" s="660"/>
    </row>
    <row r="13" spans="2:22" ht="14.25" customHeight="1">
      <c r="B13" s="610"/>
      <c r="C13" s="575" t="s">
        <v>372</v>
      </c>
      <c r="D13" s="589"/>
      <c r="E13" s="75">
        <v>124</v>
      </c>
      <c r="F13" s="339">
        <v>12</v>
      </c>
      <c r="G13" s="340">
        <v>7</v>
      </c>
      <c r="H13" s="340">
        <v>4</v>
      </c>
      <c r="I13" s="340">
        <v>1</v>
      </c>
      <c r="J13" s="340">
        <v>1</v>
      </c>
      <c r="K13" s="340">
        <v>3</v>
      </c>
      <c r="L13" s="340">
        <v>0</v>
      </c>
      <c r="M13" s="340">
        <v>0</v>
      </c>
      <c r="N13" s="340">
        <v>0</v>
      </c>
      <c r="O13" s="340">
        <v>0</v>
      </c>
      <c r="P13" s="340">
        <v>49</v>
      </c>
      <c r="Q13" s="341">
        <v>38</v>
      </c>
      <c r="R13" s="187">
        <f t="shared" si="0"/>
        <v>66</v>
      </c>
      <c r="S13" s="188">
        <f t="shared" si="1"/>
        <v>49</v>
      </c>
      <c r="T13" s="212"/>
      <c r="U13" s="661"/>
      <c r="V13" s="662"/>
    </row>
    <row r="14" spans="2:22" ht="14.25" customHeight="1">
      <c r="B14" s="610"/>
      <c r="C14" s="573" t="s">
        <v>373</v>
      </c>
      <c r="D14" s="66" t="s">
        <v>374</v>
      </c>
      <c r="E14" s="75">
        <v>125</v>
      </c>
      <c r="F14" s="330">
        <v>139</v>
      </c>
      <c r="G14" s="331">
        <v>147</v>
      </c>
      <c r="H14" s="331">
        <v>194</v>
      </c>
      <c r="I14" s="331">
        <v>209</v>
      </c>
      <c r="J14" s="331">
        <v>99</v>
      </c>
      <c r="K14" s="331">
        <v>417</v>
      </c>
      <c r="L14" s="331">
        <v>16</v>
      </c>
      <c r="M14" s="331">
        <v>43</v>
      </c>
      <c r="N14" s="331">
        <v>2</v>
      </c>
      <c r="O14" s="331">
        <v>0</v>
      </c>
      <c r="P14" s="331">
        <v>1327</v>
      </c>
      <c r="Q14" s="332">
        <v>1157</v>
      </c>
      <c r="R14" s="181">
        <f t="shared" si="0"/>
        <v>1777</v>
      </c>
      <c r="S14" s="182">
        <f t="shared" si="1"/>
        <v>1973</v>
      </c>
      <c r="T14" s="212"/>
      <c r="U14" s="661"/>
      <c r="V14" s="662"/>
    </row>
    <row r="15" spans="2:22" ht="14.25" customHeight="1">
      <c r="B15" s="610"/>
      <c r="C15" s="615"/>
      <c r="D15" s="32" t="s">
        <v>375</v>
      </c>
      <c r="E15" s="67">
        <v>126</v>
      </c>
      <c r="F15" s="330">
        <v>142</v>
      </c>
      <c r="G15" s="331">
        <v>142</v>
      </c>
      <c r="H15" s="331">
        <v>247</v>
      </c>
      <c r="I15" s="331">
        <v>272</v>
      </c>
      <c r="J15" s="342">
        <v>33</v>
      </c>
      <c r="K15" s="331">
        <v>249</v>
      </c>
      <c r="L15" s="331">
        <v>4</v>
      </c>
      <c r="M15" s="331">
        <v>20</v>
      </c>
      <c r="N15" s="331">
        <v>2</v>
      </c>
      <c r="O15" s="331">
        <v>6</v>
      </c>
      <c r="P15" s="331">
        <v>1985</v>
      </c>
      <c r="Q15" s="332">
        <v>1767</v>
      </c>
      <c r="R15" s="181">
        <f t="shared" si="0"/>
        <v>2413</v>
      </c>
      <c r="S15" s="182">
        <f t="shared" si="1"/>
        <v>2456</v>
      </c>
      <c r="T15" s="212"/>
      <c r="U15" s="661"/>
      <c r="V15" s="662"/>
    </row>
    <row r="16" spans="2:22" ht="14.25" customHeight="1">
      <c r="B16" s="611"/>
      <c r="C16" s="616"/>
      <c r="D16" s="117" t="s">
        <v>376</v>
      </c>
      <c r="E16" s="71" t="s">
        <v>377</v>
      </c>
      <c r="F16" s="333">
        <v>46</v>
      </c>
      <c r="G16" s="334">
        <v>35</v>
      </c>
      <c r="H16" s="334">
        <v>38</v>
      </c>
      <c r="I16" s="334">
        <v>55</v>
      </c>
      <c r="J16" s="334">
        <v>23</v>
      </c>
      <c r="K16" s="334">
        <v>99</v>
      </c>
      <c r="L16" s="334">
        <v>1</v>
      </c>
      <c r="M16" s="334">
        <v>12</v>
      </c>
      <c r="N16" s="334">
        <v>0</v>
      </c>
      <c r="O16" s="334">
        <v>0</v>
      </c>
      <c r="P16" s="334">
        <v>195</v>
      </c>
      <c r="Q16" s="335">
        <v>230</v>
      </c>
      <c r="R16" s="183">
        <f t="shared" si="0"/>
        <v>303</v>
      </c>
      <c r="S16" s="184">
        <f t="shared" si="1"/>
        <v>431</v>
      </c>
      <c r="T16" s="212"/>
      <c r="U16" s="663"/>
      <c r="V16" s="664"/>
    </row>
    <row r="17" spans="2:22" ht="14.25" customHeight="1">
      <c r="B17" s="249" t="s">
        <v>378</v>
      </c>
      <c r="C17" s="577" t="s">
        <v>379</v>
      </c>
      <c r="D17" s="578"/>
      <c r="E17" s="69">
        <v>127</v>
      </c>
      <c r="F17" s="343">
        <v>27</v>
      </c>
      <c r="G17" s="344">
        <v>18</v>
      </c>
      <c r="H17" s="344">
        <v>68</v>
      </c>
      <c r="I17" s="344">
        <v>49</v>
      </c>
      <c r="J17" s="344">
        <v>21</v>
      </c>
      <c r="K17" s="344">
        <v>146</v>
      </c>
      <c r="L17" s="344">
        <v>1</v>
      </c>
      <c r="M17" s="344">
        <v>20</v>
      </c>
      <c r="N17" s="344">
        <v>1</v>
      </c>
      <c r="O17" s="344">
        <v>0</v>
      </c>
      <c r="P17" s="344">
        <v>145</v>
      </c>
      <c r="Q17" s="345">
        <v>158</v>
      </c>
      <c r="R17" s="179">
        <f t="shared" si="0"/>
        <v>263</v>
      </c>
      <c r="S17" s="180">
        <f t="shared" si="1"/>
        <v>391</v>
      </c>
      <c r="T17" s="212"/>
      <c r="U17" s="229"/>
      <c r="V17" s="229"/>
    </row>
    <row r="18" spans="2:22" ht="14.25" customHeight="1">
      <c r="B18" s="250"/>
      <c r="C18" s="570" t="s">
        <v>380</v>
      </c>
      <c r="D18" s="571"/>
      <c r="E18" s="67">
        <v>128</v>
      </c>
      <c r="F18" s="346">
        <v>17</v>
      </c>
      <c r="G18" s="331">
        <v>15</v>
      </c>
      <c r="H18" s="331">
        <v>7</v>
      </c>
      <c r="I18" s="331">
        <v>12</v>
      </c>
      <c r="J18" s="331">
        <v>7</v>
      </c>
      <c r="K18" s="331">
        <v>27</v>
      </c>
      <c r="L18" s="331">
        <v>1</v>
      </c>
      <c r="M18" s="331">
        <v>3</v>
      </c>
      <c r="N18" s="331">
        <v>0</v>
      </c>
      <c r="O18" s="331">
        <v>0</v>
      </c>
      <c r="P18" s="331">
        <v>87</v>
      </c>
      <c r="Q18" s="332">
        <v>82</v>
      </c>
      <c r="R18" s="181">
        <f t="shared" si="0"/>
        <v>119</v>
      </c>
      <c r="S18" s="182">
        <f t="shared" si="1"/>
        <v>139</v>
      </c>
      <c r="T18" s="212"/>
      <c r="U18" s="665"/>
      <c r="V18" s="665"/>
    </row>
    <row r="19" spans="2:22" ht="14.25" customHeight="1">
      <c r="B19" s="250"/>
      <c r="C19" s="570" t="s">
        <v>381</v>
      </c>
      <c r="D19" s="571"/>
      <c r="E19" s="67">
        <v>129</v>
      </c>
      <c r="F19" s="346">
        <v>22</v>
      </c>
      <c r="G19" s="331">
        <v>43</v>
      </c>
      <c r="H19" s="331">
        <v>9</v>
      </c>
      <c r="I19" s="331">
        <v>43</v>
      </c>
      <c r="J19" s="331">
        <v>4</v>
      </c>
      <c r="K19" s="331">
        <v>89</v>
      </c>
      <c r="L19" s="331">
        <v>0</v>
      </c>
      <c r="M19" s="331">
        <v>1</v>
      </c>
      <c r="N19" s="331">
        <v>0</v>
      </c>
      <c r="O19" s="331">
        <v>0</v>
      </c>
      <c r="P19" s="331">
        <v>23</v>
      </c>
      <c r="Q19" s="332">
        <v>36</v>
      </c>
      <c r="R19" s="181">
        <f t="shared" si="0"/>
        <v>58</v>
      </c>
      <c r="S19" s="182">
        <f t="shared" si="1"/>
        <v>212</v>
      </c>
      <c r="T19" s="212"/>
      <c r="U19" s="665"/>
      <c r="V19" s="665"/>
    </row>
    <row r="20" spans="2:22" ht="14.25" customHeight="1">
      <c r="B20" s="250"/>
      <c r="C20" s="570" t="s">
        <v>382</v>
      </c>
      <c r="D20" s="571"/>
      <c r="E20" s="67">
        <v>130</v>
      </c>
      <c r="F20" s="346">
        <v>4</v>
      </c>
      <c r="G20" s="331">
        <v>4</v>
      </c>
      <c r="H20" s="331">
        <v>0</v>
      </c>
      <c r="I20" s="331">
        <v>2</v>
      </c>
      <c r="J20" s="331">
        <v>2</v>
      </c>
      <c r="K20" s="331">
        <v>2</v>
      </c>
      <c r="L20" s="331">
        <v>0</v>
      </c>
      <c r="M20" s="331">
        <v>0</v>
      </c>
      <c r="N20" s="331">
        <v>0</v>
      </c>
      <c r="O20" s="331">
        <v>0</v>
      </c>
      <c r="P20" s="331">
        <v>18</v>
      </c>
      <c r="Q20" s="332">
        <v>15</v>
      </c>
      <c r="R20" s="181">
        <f t="shared" si="0"/>
        <v>24</v>
      </c>
      <c r="S20" s="182">
        <f t="shared" si="1"/>
        <v>23</v>
      </c>
      <c r="T20" s="212"/>
      <c r="U20" s="665"/>
      <c r="V20" s="665"/>
    </row>
    <row r="21" spans="2:22" ht="14.25" customHeight="1">
      <c r="B21" s="250"/>
      <c r="C21" s="570" t="s">
        <v>129</v>
      </c>
      <c r="D21" s="571"/>
      <c r="E21" s="67">
        <v>131</v>
      </c>
      <c r="F21" s="346">
        <v>11</v>
      </c>
      <c r="G21" s="331">
        <v>10</v>
      </c>
      <c r="H21" s="331">
        <v>17</v>
      </c>
      <c r="I21" s="331">
        <v>21</v>
      </c>
      <c r="J21" s="331">
        <v>2</v>
      </c>
      <c r="K21" s="331">
        <v>20</v>
      </c>
      <c r="L21" s="331">
        <v>0</v>
      </c>
      <c r="M21" s="331">
        <v>0</v>
      </c>
      <c r="N21" s="331">
        <v>0</v>
      </c>
      <c r="O21" s="331">
        <v>1</v>
      </c>
      <c r="P21" s="331">
        <v>148</v>
      </c>
      <c r="Q21" s="332">
        <v>147</v>
      </c>
      <c r="R21" s="181">
        <f t="shared" si="0"/>
        <v>178</v>
      </c>
      <c r="S21" s="182">
        <f t="shared" si="1"/>
        <v>199</v>
      </c>
      <c r="T21" s="212"/>
      <c r="U21" s="665"/>
      <c r="V21" s="665"/>
    </row>
    <row r="22" spans="2:22" ht="14.25" customHeight="1">
      <c r="B22" s="250"/>
      <c r="C22" s="568" t="s">
        <v>383</v>
      </c>
      <c r="D22" s="569"/>
      <c r="E22" s="67" t="s">
        <v>384</v>
      </c>
      <c r="F22" s="346">
        <v>2</v>
      </c>
      <c r="G22" s="331">
        <v>0</v>
      </c>
      <c r="H22" s="331">
        <v>0</v>
      </c>
      <c r="I22" s="331">
        <v>1</v>
      </c>
      <c r="J22" s="331">
        <v>0</v>
      </c>
      <c r="K22" s="331">
        <v>19</v>
      </c>
      <c r="L22" s="331">
        <v>0</v>
      </c>
      <c r="M22" s="331">
        <v>1</v>
      </c>
      <c r="N22" s="331">
        <v>0</v>
      </c>
      <c r="O22" s="331">
        <v>0</v>
      </c>
      <c r="P22" s="331">
        <v>11</v>
      </c>
      <c r="Q22" s="332">
        <v>26</v>
      </c>
      <c r="R22" s="181">
        <f t="shared" si="0"/>
        <v>13</v>
      </c>
      <c r="S22" s="182">
        <f t="shared" si="1"/>
        <v>47</v>
      </c>
      <c r="T22" s="212"/>
      <c r="U22" s="665"/>
      <c r="V22" s="665"/>
    </row>
    <row r="23" spans="2:22" ht="14.25" customHeight="1">
      <c r="B23" s="250"/>
      <c r="C23" s="570" t="s">
        <v>385</v>
      </c>
      <c r="D23" s="571"/>
      <c r="E23" s="67">
        <v>132</v>
      </c>
      <c r="F23" s="346">
        <v>11</v>
      </c>
      <c r="G23" s="331">
        <v>9</v>
      </c>
      <c r="H23" s="331">
        <v>6</v>
      </c>
      <c r="I23" s="331">
        <v>4</v>
      </c>
      <c r="J23" s="331">
        <v>8</v>
      </c>
      <c r="K23" s="331">
        <v>19</v>
      </c>
      <c r="L23" s="331">
        <v>0</v>
      </c>
      <c r="M23" s="331">
        <v>3</v>
      </c>
      <c r="N23" s="331">
        <v>0</v>
      </c>
      <c r="O23" s="331">
        <v>1</v>
      </c>
      <c r="P23" s="331">
        <v>97</v>
      </c>
      <c r="Q23" s="332">
        <v>81</v>
      </c>
      <c r="R23" s="181">
        <f t="shared" si="0"/>
        <v>122</v>
      </c>
      <c r="S23" s="182">
        <f t="shared" si="1"/>
        <v>117</v>
      </c>
      <c r="T23" s="212"/>
      <c r="U23" s="665"/>
      <c r="V23" s="665"/>
    </row>
    <row r="24" spans="2:22" ht="26.25" customHeight="1">
      <c r="B24" s="250"/>
      <c r="C24" s="581" t="s">
        <v>386</v>
      </c>
      <c r="D24" s="582"/>
      <c r="E24" s="67">
        <v>133</v>
      </c>
      <c r="F24" s="346">
        <v>109</v>
      </c>
      <c r="G24" s="331">
        <v>95</v>
      </c>
      <c r="H24" s="331">
        <v>33</v>
      </c>
      <c r="I24" s="331">
        <v>61</v>
      </c>
      <c r="J24" s="331">
        <v>17</v>
      </c>
      <c r="K24" s="331">
        <v>127</v>
      </c>
      <c r="L24" s="331">
        <v>2</v>
      </c>
      <c r="M24" s="331">
        <v>8</v>
      </c>
      <c r="N24" s="331">
        <v>1</v>
      </c>
      <c r="O24" s="331">
        <v>0</v>
      </c>
      <c r="P24" s="331">
        <v>1246</v>
      </c>
      <c r="Q24" s="332">
        <v>1070</v>
      </c>
      <c r="R24" s="181">
        <f t="shared" si="0"/>
        <v>1408</v>
      </c>
      <c r="S24" s="182">
        <f t="shared" si="1"/>
        <v>1361</v>
      </c>
      <c r="T24" s="212"/>
      <c r="U24" s="229"/>
      <c r="V24" s="229"/>
    </row>
    <row r="25" spans="2:22" ht="14.25" customHeight="1">
      <c r="B25" s="250"/>
      <c r="C25" s="581" t="s">
        <v>387</v>
      </c>
      <c r="D25" s="582"/>
      <c r="E25" s="67">
        <v>135</v>
      </c>
      <c r="F25" s="346">
        <v>73</v>
      </c>
      <c r="G25" s="331">
        <v>72</v>
      </c>
      <c r="H25" s="331">
        <v>228</v>
      </c>
      <c r="I25" s="331">
        <v>238</v>
      </c>
      <c r="J25" s="331">
        <v>79</v>
      </c>
      <c r="K25" s="331">
        <v>271</v>
      </c>
      <c r="L25" s="331">
        <v>16</v>
      </c>
      <c r="M25" s="331">
        <v>40</v>
      </c>
      <c r="N25" s="331">
        <v>2</v>
      </c>
      <c r="O25" s="331">
        <v>3</v>
      </c>
      <c r="P25" s="331">
        <v>591</v>
      </c>
      <c r="Q25" s="332">
        <v>456</v>
      </c>
      <c r="R25" s="181">
        <f t="shared" si="0"/>
        <v>989</v>
      </c>
      <c r="S25" s="182">
        <f t="shared" si="1"/>
        <v>1080</v>
      </c>
      <c r="T25" s="212"/>
      <c r="U25" s="35"/>
      <c r="V25" s="35"/>
    </row>
    <row r="26" spans="2:22" ht="14.25" customHeight="1">
      <c r="B26" s="250"/>
      <c r="C26" s="570" t="s">
        <v>388</v>
      </c>
      <c r="D26" s="571"/>
      <c r="E26" s="67">
        <v>136</v>
      </c>
      <c r="F26" s="346">
        <v>4</v>
      </c>
      <c r="G26" s="331">
        <v>6</v>
      </c>
      <c r="H26" s="331">
        <v>7</v>
      </c>
      <c r="I26" s="331">
        <v>12</v>
      </c>
      <c r="J26" s="331">
        <v>3</v>
      </c>
      <c r="K26" s="331">
        <v>12</v>
      </c>
      <c r="L26" s="331">
        <v>0</v>
      </c>
      <c r="M26" s="331">
        <v>0</v>
      </c>
      <c r="N26" s="331">
        <v>0</v>
      </c>
      <c r="O26" s="331">
        <v>0</v>
      </c>
      <c r="P26" s="331">
        <v>46</v>
      </c>
      <c r="Q26" s="332">
        <v>72</v>
      </c>
      <c r="R26" s="181">
        <f t="shared" si="0"/>
        <v>60</v>
      </c>
      <c r="S26" s="182">
        <f t="shared" si="1"/>
        <v>102</v>
      </c>
      <c r="T26" s="212"/>
      <c r="U26" s="666" t="s">
        <v>917</v>
      </c>
      <c r="V26" s="667"/>
    </row>
    <row r="27" spans="2:22" ht="14.25" customHeight="1">
      <c r="B27" s="250"/>
      <c r="C27" s="568" t="s">
        <v>389</v>
      </c>
      <c r="D27" s="569"/>
      <c r="E27" s="68" t="s">
        <v>390</v>
      </c>
      <c r="F27" s="347">
        <v>33</v>
      </c>
      <c r="G27" s="348">
        <v>26</v>
      </c>
      <c r="H27" s="348">
        <v>61</v>
      </c>
      <c r="I27" s="348">
        <v>52</v>
      </c>
      <c r="J27" s="348">
        <v>10</v>
      </c>
      <c r="K27" s="348">
        <v>27</v>
      </c>
      <c r="L27" s="348">
        <v>1</v>
      </c>
      <c r="M27" s="348">
        <v>1</v>
      </c>
      <c r="N27" s="348">
        <v>0</v>
      </c>
      <c r="O27" s="348">
        <v>1</v>
      </c>
      <c r="P27" s="348">
        <v>793</v>
      </c>
      <c r="Q27" s="349">
        <v>752</v>
      </c>
      <c r="R27" s="181">
        <f t="shared" si="0"/>
        <v>898</v>
      </c>
      <c r="S27" s="182">
        <f t="shared" si="1"/>
        <v>859</v>
      </c>
      <c r="T27" s="212"/>
      <c r="U27" s="668"/>
      <c r="V27" s="669"/>
    </row>
    <row r="28" spans="2:22" ht="14.25" customHeight="1">
      <c r="B28" s="250"/>
      <c r="C28" s="579" t="s">
        <v>391</v>
      </c>
      <c r="D28" s="580"/>
      <c r="E28" s="71">
        <v>137</v>
      </c>
      <c r="F28" s="350">
        <v>16</v>
      </c>
      <c r="G28" s="334">
        <v>24</v>
      </c>
      <c r="H28" s="334">
        <v>36</v>
      </c>
      <c r="I28" s="334">
        <v>38</v>
      </c>
      <c r="J28" s="334">
        <v>0</v>
      </c>
      <c r="K28" s="334">
        <v>13</v>
      </c>
      <c r="L28" s="334">
        <v>0</v>
      </c>
      <c r="M28" s="334">
        <v>0</v>
      </c>
      <c r="N28" s="334">
        <v>0</v>
      </c>
      <c r="O28" s="334">
        <v>0</v>
      </c>
      <c r="P28" s="334">
        <v>279</v>
      </c>
      <c r="Q28" s="335">
        <v>247</v>
      </c>
      <c r="R28" s="189">
        <f t="shared" si="0"/>
        <v>331</v>
      </c>
      <c r="S28" s="190">
        <f t="shared" si="1"/>
        <v>322</v>
      </c>
      <c r="T28" s="212"/>
      <c r="U28" s="668"/>
      <c r="V28" s="669"/>
    </row>
    <row r="29" spans="2:22" ht="14.25" customHeight="1">
      <c r="B29" s="634" t="s">
        <v>392</v>
      </c>
      <c r="C29" s="575" t="s">
        <v>393</v>
      </c>
      <c r="D29" s="576"/>
      <c r="E29" s="75">
        <v>139</v>
      </c>
      <c r="F29" s="327">
        <v>303</v>
      </c>
      <c r="G29" s="328">
        <v>298</v>
      </c>
      <c r="H29" s="328">
        <v>459</v>
      </c>
      <c r="I29" s="328">
        <v>510</v>
      </c>
      <c r="J29" s="328">
        <v>144</v>
      </c>
      <c r="K29" s="328">
        <v>707</v>
      </c>
      <c r="L29" s="328">
        <v>21</v>
      </c>
      <c r="M29" s="328">
        <v>70</v>
      </c>
      <c r="N29" s="328">
        <v>3</v>
      </c>
      <c r="O29" s="328">
        <v>3</v>
      </c>
      <c r="P29" s="328">
        <v>3271</v>
      </c>
      <c r="Q29" s="329">
        <v>2954</v>
      </c>
      <c r="R29" s="179">
        <f t="shared" si="0"/>
        <v>4201</v>
      </c>
      <c r="S29" s="180">
        <f t="shared" si="1"/>
        <v>4542</v>
      </c>
      <c r="T29" s="212"/>
      <c r="U29" s="670"/>
      <c r="V29" s="671"/>
    </row>
    <row r="30" spans="2:22" ht="14.25" customHeight="1">
      <c r="B30" s="635"/>
      <c r="C30" s="588" t="s">
        <v>394</v>
      </c>
      <c r="D30" s="571"/>
      <c r="E30" s="67">
        <v>144</v>
      </c>
      <c r="F30" s="330">
        <v>18</v>
      </c>
      <c r="G30" s="331">
        <v>21</v>
      </c>
      <c r="H30" s="331">
        <v>10</v>
      </c>
      <c r="I30" s="331">
        <v>19</v>
      </c>
      <c r="J30" s="331">
        <v>3</v>
      </c>
      <c r="K30" s="331">
        <v>36</v>
      </c>
      <c r="L30" s="331">
        <v>0</v>
      </c>
      <c r="M30" s="331">
        <v>2</v>
      </c>
      <c r="N30" s="331">
        <v>1</v>
      </c>
      <c r="O30" s="331">
        <v>1</v>
      </c>
      <c r="P30" s="331">
        <v>146</v>
      </c>
      <c r="Q30" s="332">
        <v>130</v>
      </c>
      <c r="R30" s="181">
        <f t="shared" si="0"/>
        <v>178</v>
      </c>
      <c r="S30" s="182">
        <f t="shared" si="1"/>
        <v>209</v>
      </c>
      <c r="T30" s="212"/>
      <c r="U30" s="35"/>
      <c r="V30" s="35"/>
    </row>
    <row r="31" spans="2:22" ht="14.25" customHeight="1">
      <c r="B31" s="636"/>
      <c r="C31" s="573" t="s">
        <v>395</v>
      </c>
      <c r="D31" s="574"/>
      <c r="E31" s="68">
        <v>145</v>
      </c>
      <c r="F31" s="351">
        <v>6</v>
      </c>
      <c r="G31" s="348">
        <v>8</v>
      </c>
      <c r="H31" s="348">
        <v>10</v>
      </c>
      <c r="I31" s="348">
        <v>7</v>
      </c>
      <c r="J31" s="348">
        <v>8</v>
      </c>
      <c r="K31" s="348">
        <v>23</v>
      </c>
      <c r="L31" s="348">
        <v>0</v>
      </c>
      <c r="M31" s="348">
        <v>3</v>
      </c>
      <c r="N31" s="348">
        <v>0</v>
      </c>
      <c r="O31" s="348">
        <v>2</v>
      </c>
      <c r="P31" s="348">
        <v>94</v>
      </c>
      <c r="Q31" s="349">
        <v>71</v>
      </c>
      <c r="R31" s="189">
        <f t="shared" si="0"/>
        <v>118</v>
      </c>
      <c r="S31" s="190">
        <f t="shared" si="1"/>
        <v>114</v>
      </c>
      <c r="T31" s="212"/>
      <c r="U31" s="672" t="s">
        <v>396</v>
      </c>
      <c r="V31" s="673"/>
    </row>
    <row r="32" spans="2:22" ht="14.25" customHeight="1">
      <c r="B32" s="631" t="s">
        <v>397</v>
      </c>
      <c r="C32" s="577" t="s">
        <v>398</v>
      </c>
      <c r="D32" s="578"/>
      <c r="E32" s="164">
        <v>146</v>
      </c>
      <c r="F32" s="343">
        <v>172</v>
      </c>
      <c r="G32" s="344">
        <v>170</v>
      </c>
      <c r="H32" s="344">
        <v>361</v>
      </c>
      <c r="I32" s="344">
        <v>416</v>
      </c>
      <c r="J32" s="344">
        <v>105</v>
      </c>
      <c r="K32" s="344">
        <v>534</v>
      </c>
      <c r="L32" s="344">
        <v>16</v>
      </c>
      <c r="M32" s="344">
        <v>60</v>
      </c>
      <c r="N32" s="344">
        <v>3</v>
      </c>
      <c r="O32" s="344">
        <v>1</v>
      </c>
      <c r="P32" s="344">
        <v>2260</v>
      </c>
      <c r="Q32" s="345">
        <v>1946</v>
      </c>
      <c r="R32" s="179">
        <f t="shared" si="0"/>
        <v>2917</v>
      </c>
      <c r="S32" s="180">
        <f t="shared" si="1"/>
        <v>3127</v>
      </c>
      <c r="T32" s="212"/>
      <c r="U32" s="674"/>
      <c r="V32" s="675"/>
    </row>
    <row r="33" spans="2:22" ht="14.25" customHeight="1">
      <c r="B33" s="632"/>
      <c r="C33" s="570" t="s">
        <v>399</v>
      </c>
      <c r="D33" s="571"/>
      <c r="E33" s="150">
        <v>147</v>
      </c>
      <c r="F33" s="346">
        <v>17</v>
      </c>
      <c r="G33" s="331">
        <v>13</v>
      </c>
      <c r="H33" s="331">
        <v>22</v>
      </c>
      <c r="I33" s="331">
        <v>12</v>
      </c>
      <c r="J33" s="331">
        <v>1</v>
      </c>
      <c r="K33" s="331">
        <v>15</v>
      </c>
      <c r="L33" s="331">
        <v>0</v>
      </c>
      <c r="M33" s="331">
        <v>0</v>
      </c>
      <c r="N33" s="331">
        <v>0</v>
      </c>
      <c r="O33" s="331">
        <v>1</v>
      </c>
      <c r="P33" s="331">
        <v>281</v>
      </c>
      <c r="Q33" s="332">
        <v>277</v>
      </c>
      <c r="R33" s="181">
        <f t="shared" si="0"/>
        <v>321</v>
      </c>
      <c r="S33" s="182">
        <f t="shared" si="1"/>
        <v>318</v>
      </c>
      <c r="T33" s="212"/>
      <c r="U33" s="35"/>
      <c r="V33" s="35"/>
    </row>
    <row r="34" spans="2:22" ht="14.25" customHeight="1">
      <c r="B34" s="632"/>
      <c r="C34" s="119" t="s">
        <v>400</v>
      </c>
      <c r="D34" s="33"/>
      <c r="E34" s="150">
        <v>148</v>
      </c>
      <c r="F34" s="346">
        <v>29</v>
      </c>
      <c r="G34" s="331">
        <v>24</v>
      </c>
      <c r="H34" s="331">
        <v>19</v>
      </c>
      <c r="I34" s="331">
        <v>27</v>
      </c>
      <c r="J34" s="331">
        <v>3</v>
      </c>
      <c r="K34" s="331">
        <v>25</v>
      </c>
      <c r="L34" s="331">
        <v>0</v>
      </c>
      <c r="M34" s="331">
        <v>1</v>
      </c>
      <c r="N34" s="331">
        <v>0</v>
      </c>
      <c r="O34" s="331">
        <v>0</v>
      </c>
      <c r="P34" s="331">
        <v>154</v>
      </c>
      <c r="Q34" s="332">
        <v>155</v>
      </c>
      <c r="R34" s="181">
        <f t="shared" si="0"/>
        <v>205</v>
      </c>
      <c r="S34" s="182">
        <f t="shared" si="1"/>
        <v>232</v>
      </c>
      <c r="T34" s="212"/>
      <c r="U34" s="645" t="s">
        <v>401</v>
      </c>
      <c r="V34" s="646"/>
    </row>
    <row r="35" spans="2:22" ht="21.75" customHeight="1">
      <c r="B35" s="632"/>
      <c r="C35" s="572" t="s">
        <v>402</v>
      </c>
      <c r="D35" s="639"/>
      <c r="E35" s="150">
        <v>149</v>
      </c>
      <c r="F35" s="346">
        <v>32</v>
      </c>
      <c r="G35" s="331">
        <v>49</v>
      </c>
      <c r="H35" s="331">
        <v>15</v>
      </c>
      <c r="I35" s="331">
        <v>28</v>
      </c>
      <c r="J35" s="331">
        <v>10</v>
      </c>
      <c r="K35" s="331">
        <v>38</v>
      </c>
      <c r="L35" s="331">
        <v>1</v>
      </c>
      <c r="M35" s="331">
        <v>1</v>
      </c>
      <c r="N35" s="331">
        <v>0</v>
      </c>
      <c r="O35" s="331">
        <v>0</v>
      </c>
      <c r="P35" s="331">
        <v>198</v>
      </c>
      <c r="Q35" s="332">
        <v>228</v>
      </c>
      <c r="R35" s="181">
        <f t="shared" si="0"/>
        <v>256</v>
      </c>
      <c r="S35" s="182">
        <f t="shared" si="1"/>
        <v>344</v>
      </c>
      <c r="T35" s="212"/>
      <c r="U35" s="647"/>
      <c r="V35" s="648"/>
    </row>
    <row r="36" spans="2:22" ht="14.25" customHeight="1">
      <c r="B36" s="632"/>
      <c r="C36" s="572" t="s">
        <v>403</v>
      </c>
      <c r="D36" s="571"/>
      <c r="E36" s="150">
        <v>150</v>
      </c>
      <c r="F36" s="346">
        <v>11</v>
      </c>
      <c r="G36" s="331">
        <v>12</v>
      </c>
      <c r="H36" s="331">
        <v>8</v>
      </c>
      <c r="I36" s="331">
        <v>6</v>
      </c>
      <c r="J36" s="331">
        <v>1</v>
      </c>
      <c r="K36" s="331">
        <v>18</v>
      </c>
      <c r="L36" s="331">
        <v>0</v>
      </c>
      <c r="M36" s="331">
        <v>1</v>
      </c>
      <c r="N36" s="331">
        <v>1</v>
      </c>
      <c r="O36" s="331">
        <v>2</v>
      </c>
      <c r="P36" s="331">
        <v>200</v>
      </c>
      <c r="Q36" s="332">
        <v>173</v>
      </c>
      <c r="R36" s="181">
        <f t="shared" si="0"/>
        <v>221</v>
      </c>
      <c r="S36" s="182">
        <f t="shared" si="1"/>
        <v>212</v>
      </c>
      <c r="T36" s="212"/>
      <c r="U36" s="649"/>
      <c r="V36" s="650"/>
    </row>
    <row r="37" spans="2:22" ht="14.25" customHeight="1">
      <c r="B37" s="632"/>
      <c r="C37" s="572" t="s">
        <v>404</v>
      </c>
      <c r="D37" s="571"/>
      <c r="E37" s="150">
        <v>151</v>
      </c>
      <c r="F37" s="346">
        <v>17</v>
      </c>
      <c r="G37" s="331">
        <v>22</v>
      </c>
      <c r="H37" s="331">
        <v>10</v>
      </c>
      <c r="I37" s="331">
        <v>12</v>
      </c>
      <c r="J37" s="331">
        <v>2</v>
      </c>
      <c r="K37" s="331">
        <v>11</v>
      </c>
      <c r="L37" s="331">
        <v>0</v>
      </c>
      <c r="M37" s="331">
        <v>1</v>
      </c>
      <c r="N37" s="331">
        <v>0</v>
      </c>
      <c r="O37" s="331">
        <v>0</v>
      </c>
      <c r="P37" s="331">
        <v>194</v>
      </c>
      <c r="Q37" s="332">
        <v>162</v>
      </c>
      <c r="R37" s="181">
        <f t="shared" si="0"/>
        <v>223</v>
      </c>
      <c r="S37" s="182">
        <f t="shared" si="1"/>
        <v>208</v>
      </c>
      <c r="T37" s="212"/>
      <c r="U37" s="212"/>
      <c r="V37" s="35"/>
    </row>
    <row r="38" spans="2:22" ht="14.25" customHeight="1">
      <c r="B38" s="632"/>
      <c r="C38" s="163" t="s">
        <v>405</v>
      </c>
      <c r="D38" s="147"/>
      <c r="E38" s="165" t="s">
        <v>406</v>
      </c>
      <c r="F38" s="347">
        <v>95</v>
      </c>
      <c r="G38" s="348">
        <v>74</v>
      </c>
      <c r="H38" s="348">
        <v>44</v>
      </c>
      <c r="I38" s="348">
        <v>62</v>
      </c>
      <c r="J38" s="348">
        <v>42</v>
      </c>
      <c r="K38" s="348">
        <v>219</v>
      </c>
      <c r="L38" s="348">
        <v>1</v>
      </c>
      <c r="M38" s="348">
        <v>14</v>
      </c>
      <c r="N38" s="348">
        <v>1</v>
      </c>
      <c r="O38" s="348">
        <v>1</v>
      </c>
      <c r="P38" s="348">
        <v>248</v>
      </c>
      <c r="Q38" s="349">
        <v>229</v>
      </c>
      <c r="R38" s="181">
        <f t="shared" si="0"/>
        <v>431</v>
      </c>
      <c r="S38" s="182">
        <f t="shared" si="1"/>
        <v>599</v>
      </c>
      <c r="T38" s="212"/>
      <c r="U38" s="212"/>
      <c r="V38" s="35"/>
    </row>
    <row r="39" spans="2:22" ht="14.25" customHeight="1">
      <c r="B39" s="633"/>
      <c r="C39" s="641" t="s">
        <v>407</v>
      </c>
      <c r="D39" s="642"/>
      <c r="E39" s="166" t="s">
        <v>408</v>
      </c>
      <c r="F39" s="350">
        <v>8</v>
      </c>
      <c r="G39" s="334">
        <v>6</v>
      </c>
      <c r="H39" s="334">
        <v>5</v>
      </c>
      <c r="I39" s="334">
        <v>13</v>
      </c>
      <c r="J39" s="334">
        <v>7</v>
      </c>
      <c r="K39" s="334">
        <v>55</v>
      </c>
      <c r="L39" s="334">
        <v>3</v>
      </c>
      <c r="M39" s="334">
        <v>8</v>
      </c>
      <c r="N39" s="334">
        <v>0</v>
      </c>
      <c r="O39" s="334">
        <v>0</v>
      </c>
      <c r="P39" s="334">
        <v>150</v>
      </c>
      <c r="Q39" s="335">
        <v>110</v>
      </c>
      <c r="R39" s="189">
        <f t="shared" si="0"/>
        <v>173</v>
      </c>
      <c r="S39" s="190">
        <f t="shared" si="1"/>
        <v>192</v>
      </c>
      <c r="T39" s="212"/>
      <c r="U39" s="212"/>
      <c r="V39" s="35"/>
    </row>
    <row r="40" spans="2:22" ht="14.25" customHeight="1">
      <c r="B40" s="617" t="s">
        <v>409</v>
      </c>
      <c r="C40" s="640" t="s">
        <v>410</v>
      </c>
      <c r="D40" s="605"/>
      <c r="E40" s="75">
        <v>152</v>
      </c>
      <c r="F40" s="327">
        <v>30</v>
      </c>
      <c r="G40" s="328">
        <v>22</v>
      </c>
      <c r="H40" s="328">
        <v>4</v>
      </c>
      <c r="I40" s="328">
        <v>9</v>
      </c>
      <c r="J40" s="328">
        <v>1</v>
      </c>
      <c r="K40" s="328">
        <v>15</v>
      </c>
      <c r="L40" s="328">
        <v>0</v>
      </c>
      <c r="M40" s="328">
        <v>0</v>
      </c>
      <c r="N40" s="328">
        <v>0</v>
      </c>
      <c r="O40" s="328">
        <v>0</v>
      </c>
      <c r="P40" s="328">
        <v>36</v>
      </c>
      <c r="Q40" s="329">
        <v>30</v>
      </c>
      <c r="R40" s="187">
        <f t="shared" si="0"/>
        <v>71</v>
      </c>
      <c r="S40" s="188">
        <f t="shared" si="1"/>
        <v>76</v>
      </c>
      <c r="T40" s="212"/>
      <c r="U40" s="212"/>
      <c r="V40" s="35"/>
    </row>
    <row r="41" spans="2:22" ht="14.25" customHeight="1">
      <c r="B41" s="618"/>
      <c r="C41" s="643" t="s">
        <v>411</v>
      </c>
      <c r="D41" s="644"/>
      <c r="E41" s="67">
        <v>153</v>
      </c>
      <c r="F41" s="330">
        <v>30</v>
      </c>
      <c r="G41" s="331">
        <v>15</v>
      </c>
      <c r="H41" s="331">
        <v>4</v>
      </c>
      <c r="I41" s="331">
        <v>1</v>
      </c>
      <c r="J41" s="331">
        <v>1</v>
      </c>
      <c r="K41" s="331">
        <v>9</v>
      </c>
      <c r="L41" s="331">
        <v>1</v>
      </c>
      <c r="M41" s="331">
        <v>0</v>
      </c>
      <c r="N41" s="331">
        <v>0</v>
      </c>
      <c r="O41" s="331">
        <v>0</v>
      </c>
      <c r="P41" s="331">
        <v>21</v>
      </c>
      <c r="Q41" s="332">
        <v>19</v>
      </c>
      <c r="R41" s="181">
        <f t="shared" si="0"/>
        <v>57</v>
      </c>
      <c r="S41" s="182">
        <f t="shared" si="1"/>
        <v>44</v>
      </c>
      <c r="T41" s="212"/>
      <c r="U41" s="212"/>
      <c r="V41" s="35"/>
    </row>
    <row r="42" spans="2:22" ht="14.25" customHeight="1">
      <c r="B42" s="618"/>
      <c r="C42" s="638" t="s">
        <v>412</v>
      </c>
      <c r="D42" s="410"/>
      <c r="E42" s="68" t="s">
        <v>413</v>
      </c>
      <c r="F42" s="330">
        <v>119</v>
      </c>
      <c r="G42" s="331">
        <v>149</v>
      </c>
      <c r="H42" s="331">
        <v>196</v>
      </c>
      <c r="I42" s="331">
        <v>231</v>
      </c>
      <c r="J42" s="331">
        <v>73</v>
      </c>
      <c r="K42" s="331">
        <v>419</v>
      </c>
      <c r="L42" s="331">
        <v>11</v>
      </c>
      <c r="M42" s="331">
        <v>43</v>
      </c>
      <c r="N42" s="331">
        <v>1</v>
      </c>
      <c r="O42" s="331">
        <v>2</v>
      </c>
      <c r="P42" s="331">
        <v>698</v>
      </c>
      <c r="Q42" s="332">
        <v>706</v>
      </c>
      <c r="R42" s="181">
        <f t="shared" si="0"/>
        <v>1098</v>
      </c>
      <c r="S42" s="182">
        <f t="shared" si="1"/>
        <v>1550</v>
      </c>
      <c r="T42" s="212"/>
      <c r="U42" s="212"/>
      <c r="V42" s="35"/>
    </row>
    <row r="43" spans="2:22" ht="14.25" customHeight="1">
      <c r="B43" s="618"/>
      <c r="C43" s="628" t="s">
        <v>414</v>
      </c>
      <c r="D43" s="574"/>
      <c r="E43" s="68">
        <v>154</v>
      </c>
      <c r="F43" s="330">
        <v>8</v>
      </c>
      <c r="G43" s="331">
        <v>5</v>
      </c>
      <c r="H43" s="331">
        <v>9</v>
      </c>
      <c r="I43" s="331">
        <v>17</v>
      </c>
      <c r="J43" s="331">
        <v>6</v>
      </c>
      <c r="K43" s="331">
        <v>35</v>
      </c>
      <c r="L43" s="331">
        <v>0</v>
      </c>
      <c r="M43" s="331">
        <v>1</v>
      </c>
      <c r="N43" s="331">
        <v>0</v>
      </c>
      <c r="O43" s="331">
        <v>0</v>
      </c>
      <c r="P43" s="331">
        <v>41</v>
      </c>
      <c r="Q43" s="332">
        <v>26</v>
      </c>
      <c r="R43" s="181">
        <f t="shared" si="0"/>
        <v>64</v>
      </c>
      <c r="S43" s="182">
        <f t="shared" si="1"/>
        <v>84</v>
      </c>
      <c r="T43" s="212"/>
      <c r="U43" s="212"/>
      <c r="V43" s="35"/>
    </row>
    <row r="44" spans="2:22" ht="14.25" customHeight="1">
      <c r="B44" s="618"/>
      <c r="C44" s="628" t="s">
        <v>415</v>
      </c>
      <c r="D44" s="637"/>
      <c r="E44" s="67">
        <v>155</v>
      </c>
      <c r="F44" s="330">
        <v>0</v>
      </c>
      <c r="G44" s="331">
        <v>1</v>
      </c>
      <c r="H44" s="331">
        <v>0</v>
      </c>
      <c r="I44" s="331">
        <v>0</v>
      </c>
      <c r="J44" s="331">
        <v>0</v>
      </c>
      <c r="K44" s="348">
        <v>2</v>
      </c>
      <c r="L44" s="331">
        <v>0</v>
      </c>
      <c r="M44" s="348">
        <v>0</v>
      </c>
      <c r="N44" s="331">
        <v>0</v>
      </c>
      <c r="O44" s="348">
        <v>0</v>
      </c>
      <c r="P44" s="348">
        <v>0</v>
      </c>
      <c r="Q44" s="349">
        <v>1</v>
      </c>
      <c r="R44" s="181">
        <f t="shared" si="0"/>
        <v>0</v>
      </c>
      <c r="S44" s="182">
        <f t="shared" si="1"/>
        <v>4</v>
      </c>
      <c r="T44" s="212"/>
      <c r="U44" s="212"/>
      <c r="V44" s="35"/>
    </row>
    <row r="45" spans="2:22" ht="14.25" customHeight="1">
      <c r="B45" s="619"/>
      <c r="C45" s="629" t="s">
        <v>416</v>
      </c>
      <c r="D45" s="630"/>
      <c r="E45" s="118" t="s">
        <v>417</v>
      </c>
      <c r="F45" s="191"/>
      <c r="G45" s="192"/>
      <c r="H45" s="192"/>
      <c r="I45" s="192"/>
      <c r="J45" s="193"/>
      <c r="K45" s="334">
        <v>31</v>
      </c>
      <c r="L45" s="194"/>
      <c r="M45" s="334">
        <v>0</v>
      </c>
      <c r="N45" s="194"/>
      <c r="O45" s="334">
        <v>0</v>
      </c>
      <c r="P45" s="195"/>
      <c r="Q45" s="196"/>
      <c r="R45" s="197"/>
      <c r="S45" s="190">
        <f>G45+I45+K45+M45+O45+Q45</f>
        <v>31</v>
      </c>
      <c r="T45" s="212"/>
      <c r="U45" s="212"/>
      <c r="V45" s="35"/>
    </row>
    <row r="46" spans="2:22" ht="27.75" customHeight="1">
      <c r="B46" s="43" t="s">
        <v>94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620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2"/>
      <c r="T47" s="252"/>
      <c r="U47" s="252"/>
      <c r="V47" s="48"/>
    </row>
    <row r="48" spans="2:22" ht="33" customHeight="1">
      <c r="B48" s="623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5"/>
      <c r="T48" s="252"/>
      <c r="U48" s="252"/>
      <c r="V48" s="48"/>
    </row>
    <row r="49" spans="2:22" ht="9" customHeight="1">
      <c r="B49" s="626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224"/>
      <c r="U49" s="224"/>
      <c r="V49" s="40"/>
    </row>
    <row r="50" spans="2:21" ht="12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 formatCells="0" formatColumns="0" formatRows="0" insertColumns="0" insertRows="0" insertHyperlinks="0" deleteColumns="0" deleteRows="0" sort="0" autoFilter="0" pivotTables="0"/>
  <mergeCells count="59">
    <mergeCell ref="U34:V36"/>
    <mergeCell ref="U7:V8"/>
    <mergeCell ref="U9:V10"/>
    <mergeCell ref="U12:V16"/>
    <mergeCell ref="U18:V23"/>
    <mergeCell ref="U26:V29"/>
    <mergeCell ref="U31:V32"/>
    <mergeCell ref="C35:D35"/>
    <mergeCell ref="C40:D40"/>
    <mergeCell ref="C33:D33"/>
    <mergeCell ref="C39:D39"/>
    <mergeCell ref="C41:D41"/>
    <mergeCell ref="C36:D36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C7:D7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C26:D26"/>
    <mergeCell ref="C24:D24"/>
    <mergeCell ref="C25:D25"/>
    <mergeCell ref="C17:D17"/>
    <mergeCell ref="C22:D22"/>
    <mergeCell ref="C18:D18"/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.75"/>
  <cols>
    <col min="1" max="1" width="1.75390625" style="7" customWidth="1"/>
    <col min="2" max="2" width="20.75390625" style="7" customWidth="1"/>
    <col min="3" max="3" width="7.25390625" style="7" customWidth="1"/>
    <col min="4" max="4" width="15.50390625" style="7" customWidth="1"/>
    <col min="5" max="5" width="21.75390625" style="7" customWidth="1"/>
    <col min="6" max="6" width="9.75390625" style="7" customWidth="1"/>
    <col min="7" max="7" width="9.50390625" style="7" customWidth="1"/>
    <col min="8" max="8" width="10.00390625" style="7" customWidth="1"/>
    <col min="9" max="9" width="11.00390625" style="7" customWidth="1"/>
    <col min="10" max="10" width="10.50390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50390625" style="7" customWidth="1"/>
    <col min="16" max="16" width="6.75390625" style="7" customWidth="1"/>
    <col min="17" max="17" width="26.25390625" style="7" customWidth="1"/>
    <col min="18" max="18" width="1.75390625" style="7" customWidth="1"/>
    <col min="19" max="19" width="0" style="7" hidden="1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418</v>
      </c>
    </row>
    <row r="2" spans="2:17" ht="33" customHeight="1">
      <c r="B2" s="43" t="s">
        <v>419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514"/>
      <c r="C3" s="554"/>
      <c r="D3" s="689"/>
      <c r="E3" s="690"/>
      <c r="F3" s="518" t="s">
        <v>27</v>
      </c>
      <c r="G3" s="522" t="s">
        <v>291</v>
      </c>
      <c r="H3" s="501" t="s">
        <v>420</v>
      </c>
      <c r="I3" s="526"/>
      <c r="J3" s="526"/>
      <c r="K3" s="526"/>
      <c r="L3" s="526"/>
      <c r="M3" s="526"/>
      <c r="N3" s="502"/>
      <c r="O3" s="25"/>
      <c r="P3" s="25"/>
      <c r="Q3" s="25"/>
    </row>
    <row r="4" spans="2:17" ht="15" customHeight="1" hidden="1">
      <c r="B4" s="680"/>
      <c r="C4" s="686"/>
      <c r="D4" s="691"/>
      <c r="E4" s="692"/>
      <c r="F4" s="677"/>
      <c r="G4" s="522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516"/>
      <c r="C5" s="693"/>
      <c r="D5" s="694"/>
      <c r="E5" s="695"/>
      <c r="F5" s="519"/>
      <c r="G5" s="522"/>
      <c r="H5" s="4" t="s">
        <v>421</v>
      </c>
      <c r="I5" s="4" t="s">
        <v>422</v>
      </c>
      <c r="J5" s="2" t="s">
        <v>423</v>
      </c>
      <c r="K5" s="499" t="s">
        <v>424</v>
      </c>
      <c r="L5" s="500"/>
      <c r="M5" s="499" t="s">
        <v>425</v>
      </c>
      <c r="N5" s="500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426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31"/>
      <c r="P7" s="231"/>
      <c r="Q7" s="26"/>
    </row>
    <row r="8" spans="2:17" ht="25.5" customHeight="1" hidden="1">
      <c r="B8" s="63" t="s">
        <v>427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31"/>
      <c r="P8" s="231"/>
      <c r="Q8" s="26"/>
    </row>
    <row r="9" spans="2:17" ht="25.5" customHeight="1" hidden="1">
      <c r="B9" s="63" t="s">
        <v>428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31"/>
      <c r="P9" s="231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31"/>
      <c r="P10" s="231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31"/>
      <c r="P11" s="231"/>
      <c r="Q11" s="26"/>
    </row>
    <row r="12" spans="2:17" ht="15.75" customHeight="1">
      <c r="B12" s="696" t="s">
        <v>429</v>
      </c>
      <c r="C12" s="697"/>
      <c r="D12" s="697"/>
      <c r="E12" s="698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499">
        <v>5</v>
      </c>
      <c r="L12" s="500"/>
      <c r="M12" s="499">
        <v>6</v>
      </c>
      <c r="N12" s="500"/>
      <c r="O12" s="6"/>
      <c r="P12" s="25"/>
      <c r="Q12" s="232" t="s">
        <v>33</v>
      </c>
    </row>
    <row r="13" spans="2:17" ht="30.75" customHeight="1">
      <c r="B13" s="497" t="s">
        <v>430</v>
      </c>
      <c r="C13" s="505"/>
      <c r="D13" s="678"/>
      <c r="E13" s="679"/>
      <c r="F13" s="4">
        <v>172</v>
      </c>
      <c r="G13" s="321">
        <v>0</v>
      </c>
      <c r="H13" s="213" t="s">
        <v>35</v>
      </c>
      <c r="I13" s="321">
        <v>0</v>
      </c>
      <c r="J13" s="321">
        <v>0</v>
      </c>
      <c r="K13" s="537">
        <v>0</v>
      </c>
      <c r="L13" s="541"/>
      <c r="M13" s="537">
        <v>0</v>
      </c>
      <c r="N13" s="541"/>
      <c r="O13" s="26"/>
      <c r="P13" s="148" t="str">
        <f>IF(G13=SUM(I13:N13),"ok","chyba")</f>
        <v>ok</v>
      </c>
      <c r="Q13" s="63" t="s">
        <v>431</v>
      </c>
    </row>
    <row r="14" spans="2:17" ht="30.75" customHeight="1">
      <c r="B14" s="497" t="s">
        <v>432</v>
      </c>
      <c r="C14" s="505"/>
      <c r="D14" s="505"/>
      <c r="E14" s="679"/>
      <c r="F14" s="4">
        <v>173</v>
      </c>
      <c r="G14" s="321">
        <v>0</v>
      </c>
      <c r="H14" s="321">
        <v>0</v>
      </c>
      <c r="I14" s="321">
        <v>0</v>
      </c>
      <c r="J14" s="321">
        <v>0</v>
      </c>
      <c r="K14" s="537">
        <v>0</v>
      </c>
      <c r="L14" s="541"/>
      <c r="M14" s="537">
        <v>0</v>
      </c>
      <c r="N14" s="541"/>
      <c r="O14" s="6"/>
      <c r="P14" s="148" t="str">
        <f aca="true" t="shared" si="0" ref="P14:P19">IF(G14=SUM(H14:N14),"ok","chyba")</f>
        <v>ok</v>
      </c>
      <c r="Q14" s="63" t="s">
        <v>433</v>
      </c>
    </row>
    <row r="15" spans="2:17" ht="30.75" customHeight="1">
      <c r="B15" s="497" t="s">
        <v>434</v>
      </c>
      <c r="C15" s="505"/>
      <c r="D15" s="505"/>
      <c r="E15" s="679"/>
      <c r="F15" s="4">
        <v>174</v>
      </c>
      <c r="G15" s="321">
        <v>2</v>
      </c>
      <c r="H15" s="321">
        <v>1</v>
      </c>
      <c r="I15" s="321">
        <v>1</v>
      </c>
      <c r="J15" s="321">
        <v>0</v>
      </c>
      <c r="K15" s="537">
        <v>0</v>
      </c>
      <c r="L15" s="541"/>
      <c r="M15" s="537">
        <v>0</v>
      </c>
      <c r="N15" s="541"/>
      <c r="O15" s="6"/>
      <c r="P15" s="148" t="str">
        <f t="shared" si="0"/>
        <v>ok</v>
      </c>
      <c r="Q15" s="63" t="s">
        <v>435</v>
      </c>
    </row>
    <row r="16" spans="2:17" ht="30.75" customHeight="1">
      <c r="B16" s="497" t="s">
        <v>436</v>
      </c>
      <c r="C16" s="505"/>
      <c r="D16" s="505"/>
      <c r="E16" s="679"/>
      <c r="F16" s="4">
        <v>175</v>
      </c>
      <c r="G16" s="321">
        <v>62</v>
      </c>
      <c r="H16" s="321">
        <v>59</v>
      </c>
      <c r="I16" s="321">
        <v>3</v>
      </c>
      <c r="J16" s="321">
        <v>0</v>
      </c>
      <c r="K16" s="537">
        <v>0</v>
      </c>
      <c r="L16" s="541"/>
      <c r="M16" s="537">
        <v>0</v>
      </c>
      <c r="N16" s="541"/>
      <c r="O16" s="6"/>
      <c r="P16" s="148" t="str">
        <f t="shared" si="0"/>
        <v>ok</v>
      </c>
      <c r="Q16" s="63" t="s">
        <v>437</v>
      </c>
    </row>
    <row r="17" spans="2:17" ht="30.75" customHeight="1">
      <c r="B17" s="497" t="s">
        <v>438</v>
      </c>
      <c r="C17" s="505"/>
      <c r="D17" s="505"/>
      <c r="E17" s="679"/>
      <c r="F17" s="4">
        <v>176</v>
      </c>
      <c r="G17" s="321">
        <v>106</v>
      </c>
      <c r="H17" s="321">
        <v>76</v>
      </c>
      <c r="I17" s="321">
        <v>28</v>
      </c>
      <c r="J17" s="321">
        <v>2</v>
      </c>
      <c r="K17" s="537">
        <v>0</v>
      </c>
      <c r="L17" s="541"/>
      <c r="M17" s="537">
        <v>0</v>
      </c>
      <c r="N17" s="541"/>
      <c r="O17" s="6"/>
      <c r="P17" s="148" t="str">
        <f t="shared" si="0"/>
        <v>ok</v>
      </c>
      <c r="Q17" s="63" t="s">
        <v>439</v>
      </c>
    </row>
    <row r="18" spans="2:17" ht="30.75" customHeight="1">
      <c r="B18" s="497" t="s">
        <v>440</v>
      </c>
      <c r="C18" s="505"/>
      <c r="D18" s="505"/>
      <c r="E18" s="679"/>
      <c r="F18" s="4" t="s">
        <v>441</v>
      </c>
      <c r="G18" s="321">
        <v>1</v>
      </c>
      <c r="H18" s="321">
        <v>1</v>
      </c>
      <c r="I18" s="321">
        <v>0</v>
      </c>
      <c r="J18" s="321">
        <v>0</v>
      </c>
      <c r="K18" s="537">
        <v>0</v>
      </c>
      <c r="L18" s="541"/>
      <c r="M18" s="537">
        <v>0</v>
      </c>
      <c r="N18" s="541"/>
      <c r="O18" s="6"/>
      <c r="P18" s="148" t="str">
        <f t="shared" si="0"/>
        <v>ok</v>
      </c>
      <c r="Q18" s="63" t="s">
        <v>442</v>
      </c>
    </row>
    <row r="19" spans="2:17" ht="30.75" customHeight="1">
      <c r="B19" s="497" t="s">
        <v>443</v>
      </c>
      <c r="C19" s="678"/>
      <c r="D19" s="678"/>
      <c r="E19" s="679"/>
      <c r="F19" s="4" t="s">
        <v>444</v>
      </c>
      <c r="G19" s="321">
        <v>1</v>
      </c>
      <c r="H19" s="321">
        <v>0</v>
      </c>
      <c r="I19" s="321">
        <v>1</v>
      </c>
      <c r="J19" s="321">
        <v>0</v>
      </c>
      <c r="K19" s="325">
        <v>0</v>
      </c>
      <c r="L19" s="287"/>
      <c r="M19" s="325">
        <v>0</v>
      </c>
      <c r="N19" s="287"/>
      <c r="O19" s="6"/>
      <c r="P19" s="148" t="str">
        <f t="shared" si="0"/>
        <v>ok</v>
      </c>
      <c r="Q19" s="63" t="s">
        <v>445</v>
      </c>
    </row>
    <row r="20" spans="2:17" ht="30.75" customHeight="1">
      <c r="B20" s="497" t="s">
        <v>446</v>
      </c>
      <c r="C20" s="505"/>
      <c r="D20" s="505"/>
      <c r="E20" s="679"/>
      <c r="F20" s="4" t="s">
        <v>447</v>
      </c>
      <c r="G20" s="321">
        <v>4</v>
      </c>
      <c r="H20" s="321">
        <v>4</v>
      </c>
      <c r="I20" s="321">
        <v>0</v>
      </c>
      <c r="J20" s="321">
        <v>0</v>
      </c>
      <c r="K20" s="538" t="s">
        <v>35</v>
      </c>
      <c r="L20" s="539"/>
      <c r="M20" s="538" t="s">
        <v>35</v>
      </c>
      <c r="N20" s="539"/>
      <c r="O20" s="6"/>
      <c r="P20" s="148" t="str">
        <f>IF(G20=SUM(H20:J20),"ok","chyba")</f>
        <v>ok</v>
      </c>
      <c r="Q20" s="63" t="s">
        <v>448</v>
      </c>
    </row>
    <row r="21" spans="2:17" ht="30.75" customHeight="1">
      <c r="B21" s="497" t="s">
        <v>449</v>
      </c>
      <c r="C21" s="505"/>
      <c r="D21" s="505"/>
      <c r="E21" s="679"/>
      <c r="F21" s="4" t="s">
        <v>450</v>
      </c>
      <c r="G21" s="321">
        <v>0</v>
      </c>
      <c r="H21" s="213" t="s">
        <v>35</v>
      </c>
      <c r="I21" s="213" t="s">
        <v>35</v>
      </c>
      <c r="J21" s="213" t="s">
        <v>35</v>
      </c>
      <c r="K21" s="537">
        <v>0</v>
      </c>
      <c r="L21" s="541"/>
      <c r="M21" s="537">
        <v>0</v>
      </c>
      <c r="N21" s="541"/>
      <c r="O21" s="6"/>
      <c r="P21" s="148" t="str">
        <f>IF(G21=SUM(K21:N21),"ok","chyba")</f>
        <v>ok</v>
      </c>
      <c r="Q21" s="63" t="s">
        <v>451</v>
      </c>
    </row>
    <row r="22" spans="2:17" ht="30.75" customHeight="1">
      <c r="B22" s="497" t="s">
        <v>452</v>
      </c>
      <c r="C22" s="505"/>
      <c r="D22" s="505"/>
      <c r="E22" s="679"/>
      <c r="F22" s="4" t="s">
        <v>453</v>
      </c>
      <c r="G22" s="321">
        <v>0</v>
      </c>
      <c r="H22" s="213" t="s">
        <v>35</v>
      </c>
      <c r="I22" s="213" t="s">
        <v>35</v>
      </c>
      <c r="J22" s="321">
        <v>0</v>
      </c>
      <c r="K22" s="537">
        <v>0</v>
      </c>
      <c r="L22" s="541"/>
      <c r="M22" s="537">
        <v>0</v>
      </c>
      <c r="N22" s="541"/>
      <c r="O22" s="6"/>
      <c r="P22" s="148" t="str">
        <f>IF(G22=SUM(J22:N22),"ok","chyba")</f>
        <v>ok</v>
      </c>
      <c r="Q22" s="63" t="s">
        <v>454</v>
      </c>
    </row>
    <row r="23" spans="2:17" ht="30.75" customHeight="1">
      <c r="B23" s="497" t="s">
        <v>455</v>
      </c>
      <c r="C23" s="505"/>
      <c r="D23" s="505"/>
      <c r="E23" s="679"/>
      <c r="F23" s="4" t="s">
        <v>456</v>
      </c>
      <c r="G23" s="321">
        <v>0</v>
      </c>
      <c r="H23" s="213" t="s">
        <v>35</v>
      </c>
      <c r="I23" s="213" t="s">
        <v>35</v>
      </c>
      <c r="J23" s="321">
        <v>0</v>
      </c>
      <c r="K23" s="537">
        <v>0</v>
      </c>
      <c r="L23" s="541"/>
      <c r="M23" s="537">
        <v>0</v>
      </c>
      <c r="N23" s="541"/>
      <c r="O23" s="6"/>
      <c r="P23" s="148" t="str">
        <f>IF(G23=SUM(J23:N23),"ok","chyba")</f>
        <v>ok</v>
      </c>
      <c r="Q23" s="63" t="s">
        <v>457</v>
      </c>
    </row>
    <row r="24" spans="2:17" ht="30.75" customHeight="1">
      <c r="B24" s="497" t="s">
        <v>458</v>
      </c>
      <c r="C24" s="505"/>
      <c r="D24" s="505"/>
      <c r="E24" s="679"/>
      <c r="F24" s="4" t="s">
        <v>459</v>
      </c>
      <c r="G24" s="321">
        <v>0</v>
      </c>
      <c r="H24" s="213" t="s">
        <v>35</v>
      </c>
      <c r="I24" s="213" t="s">
        <v>35</v>
      </c>
      <c r="J24" s="321">
        <v>0</v>
      </c>
      <c r="K24" s="537">
        <v>0</v>
      </c>
      <c r="L24" s="541"/>
      <c r="M24" s="537">
        <v>0</v>
      </c>
      <c r="N24" s="541"/>
      <c r="O24" s="26"/>
      <c r="P24" s="148" t="str">
        <f>IF(G24=SUM(J24:N24),"ok","chyba")</f>
        <v>ok</v>
      </c>
      <c r="Q24" s="63" t="s">
        <v>460</v>
      </c>
    </row>
    <row r="25" spans="2:17" ht="30.75" customHeight="1">
      <c r="B25" s="497" t="s">
        <v>461</v>
      </c>
      <c r="C25" s="505"/>
      <c r="D25" s="505"/>
      <c r="E25" s="679"/>
      <c r="F25" s="4" t="s">
        <v>462</v>
      </c>
      <c r="G25" s="321">
        <v>2</v>
      </c>
      <c r="H25" s="321">
        <v>2</v>
      </c>
      <c r="I25" s="321">
        <v>0</v>
      </c>
      <c r="J25" s="321">
        <v>0</v>
      </c>
      <c r="K25" s="538" t="s">
        <v>35</v>
      </c>
      <c r="L25" s="539"/>
      <c r="M25" s="538" t="s">
        <v>35</v>
      </c>
      <c r="N25" s="539"/>
      <c r="O25" s="26"/>
      <c r="P25" s="148" t="str">
        <f>IF(G25=SUM(H25:J25),"ok","chyba")</f>
        <v>ok</v>
      </c>
      <c r="Q25" s="63" t="s">
        <v>463</v>
      </c>
    </row>
    <row r="26" spans="2:17" ht="30.75" customHeight="1">
      <c r="B26" s="497" t="s">
        <v>464</v>
      </c>
      <c r="C26" s="505"/>
      <c r="D26" s="505"/>
      <c r="E26" s="679"/>
      <c r="F26" s="4" t="s">
        <v>465</v>
      </c>
      <c r="G26" s="321">
        <v>0</v>
      </c>
      <c r="H26" s="321">
        <v>0</v>
      </c>
      <c r="I26" s="321">
        <v>0</v>
      </c>
      <c r="J26" s="321">
        <v>0</v>
      </c>
      <c r="K26" s="538" t="s">
        <v>35</v>
      </c>
      <c r="L26" s="539"/>
      <c r="M26" s="538" t="s">
        <v>35</v>
      </c>
      <c r="N26" s="539"/>
      <c r="O26" s="26"/>
      <c r="P26" s="148" t="str">
        <f>IF(G26=SUM(H26:J26),"ok","chyba")</f>
        <v>ok</v>
      </c>
      <c r="Q26" s="63" t="s">
        <v>466</v>
      </c>
    </row>
    <row r="27" spans="2:17" ht="30.75" customHeight="1">
      <c r="B27" s="497" t="s">
        <v>467</v>
      </c>
      <c r="C27" s="505"/>
      <c r="D27" s="505"/>
      <c r="E27" s="679"/>
      <c r="F27" s="4" t="s">
        <v>468</v>
      </c>
      <c r="G27" s="321">
        <v>0</v>
      </c>
      <c r="H27" s="321">
        <v>0</v>
      </c>
      <c r="I27" s="213" t="s">
        <v>35</v>
      </c>
      <c r="J27" s="213" t="s">
        <v>35</v>
      </c>
      <c r="K27" s="538" t="s">
        <v>35</v>
      </c>
      <c r="L27" s="539"/>
      <c r="M27" s="538" t="s">
        <v>35</v>
      </c>
      <c r="N27" s="539"/>
      <c r="O27" s="26"/>
      <c r="P27" s="148" t="str">
        <f>IF(G27=H27,"ok","chyba")</f>
        <v>ok</v>
      </c>
      <c r="Q27" s="63" t="s">
        <v>469</v>
      </c>
    </row>
    <row r="28" spans="2:17" ht="23.25" customHeight="1" hidden="1">
      <c r="B28" s="52" t="s">
        <v>470</v>
      </c>
      <c r="C28" s="52"/>
      <c r="D28" s="52"/>
      <c r="E28" s="52"/>
      <c r="F28" s="51">
        <v>176</v>
      </c>
      <c r="G28" s="53"/>
      <c r="H28" s="53"/>
      <c r="I28" s="53"/>
      <c r="J28" s="53"/>
      <c r="K28" s="53"/>
      <c r="L28" s="53"/>
      <c r="M28" s="53"/>
      <c r="N28" s="53"/>
      <c r="O28" s="56"/>
      <c r="P28" s="233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33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33"/>
      <c r="Q30" s="26"/>
    </row>
    <row r="31" spans="2:17" ht="29.25" customHeight="1">
      <c r="B31" s="43" t="s">
        <v>471</v>
      </c>
      <c r="C31" s="4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5"/>
      <c r="Q31" s="6"/>
    </row>
    <row r="32" spans="2:17" ht="21" customHeight="1">
      <c r="B32" s="245"/>
      <c r="C32" s="14"/>
      <c r="D32" s="14"/>
      <c r="E32" s="246"/>
      <c r="F32" s="518" t="s">
        <v>27</v>
      </c>
      <c r="G32" s="514" t="s">
        <v>65</v>
      </c>
      <c r="H32" s="554"/>
      <c r="I32" s="501" t="s">
        <v>66</v>
      </c>
      <c r="J32" s="526"/>
      <c r="K32" s="526"/>
      <c r="L32" s="526"/>
      <c r="M32" s="526"/>
      <c r="N32" s="502"/>
      <c r="O32" s="25"/>
      <c r="P32" s="34"/>
      <c r="Q32" s="25"/>
    </row>
    <row r="33" spans="2:17" ht="52.5" customHeight="1">
      <c r="B33" s="253"/>
      <c r="C33" s="25"/>
      <c r="D33" s="25"/>
      <c r="E33" s="251"/>
      <c r="F33" s="677"/>
      <c r="G33" s="680"/>
      <c r="H33" s="686"/>
      <c r="I33" s="518" t="s">
        <v>472</v>
      </c>
      <c r="J33" s="514" t="s">
        <v>473</v>
      </c>
      <c r="K33" s="515"/>
      <c r="L33" s="514" t="s">
        <v>474</v>
      </c>
      <c r="M33" s="515"/>
      <c r="N33" s="518" t="s">
        <v>475</v>
      </c>
      <c r="O33" s="25"/>
      <c r="P33" s="34"/>
      <c r="Q33" s="25"/>
    </row>
    <row r="34" spans="2:17" ht="39.75" customHeight="1">
      <c r="B34" s="247"/>
      <c r="C34" s="254"/>
      <c r="D34" s="254"/>
      <c r="E34" s="248"/>
      <c r="F34" s="519"/>
      <c r="G34" s="680"/>
      <c r="H34" s="681"/>
      <c r="I34" s="677"/>
      <c r="J34" s="680"/>
      <c r="K34" s="681"/>
      <c r="L34" s="680"/>
      <c r="M34" s="681"/>
      <c r="N34" s="677"/>
      <c r="O34" s="41"/>
      <c r="P34" s="34"/>
      <c r="Q34" s="41"/>
    </row>
    <row r="35" spans="2:17" ht="24.75" customHeight="1">
      <c r="B35" s="420" t="s">
        <v>31</v>
      </c>
      <c r="C35" s="421"/>
      <c r="D35" s="421"/>
      <c r="E35" s="422"/>
      <c r="F35" s="65" t="s">
        <v>32</v>
      </c>
      <c r="G35" s="699">
        <v>1</v>
      </c>
      <c r="H35" s="699"/>
      <c r="I35" s="2">
        <v>2</v>
      </c>
      <c r="J35" s="522">
        <v>3</v>
      </c>
      <c r="K35" s="522"/>
      <c r="L35" s="522">
        <v>4</v>
      </c>
      <c r="M35" s="522"/>
      <c r="N35" s="62">
        <v>5</v>
      </c>
      <c r="O35" s="41"/>
      <c r="P35" s="34"/>
      <c r="Q35" s="41"/>
    </row>
    <row r="36" spans="2:17" ht="36.75" customHeight="1">
      <c r="B36" s="242" t="s">
        <v>476</v>
      </c>
      <c r="C36" s="243"/>
      <c r="D36" s="243"/>
      <c r="E36" s="244"/>
      <c r="F36" s="4">
        <v>181</v>
      </c>
      <c r="G36" s="676">
        <v>2067</v>
      </c>
      <c r="H36" s="542"/>
      <c r="I36" s="352">
        <v>559.5</v>
      </c>
      <c r="J36" s="676">
        <v>193</v>
      </c>
      <c r="K36" s="542"/>
      <c r="L36" s="676">
        <v>475</v>
      </c>
      <c r="M36" s="542"/>
      <c r="N36" s="353">
        <v>351.5</v>
      </c>
      <c r="O36" s="41"/>
      <c r="P36" s="34"/>
      <c r="Q36" s="41"/>
    </row>
    <row r="37" spans="2:17" ht="36.75" customHeight="1">
      <c r="B37" s="242" t="s">
        <v>477</v>
      </c>
      <c r="C37" s="243"/>
      <c r="D37" s="243"/>
      <c r="E37" s="244"/>
      <c r="F37" s="4" t="s">
        <v>478</v>
      </c>
      <c r="G37" s="676">
        <v>1996.208</v>
      </c>
      <c r="H37" s="542"/>
      <c r="I37" s="354">
        <v>496.98</v>
      </c>
      <c r="J37" s="676">
        <v>103.0425</v>
      </c>
      <c r="K37" s="542"/>
      <c r="L37" s="676">
        <v>389.2375</v>
      </c>
      <c r="M37" s="542"/>
      <c r="N37" s="355">
        <v>217.225</v>
      </c>
      <c r="O37" s="41"/>
      <c r="P37" s="34"/>
      <c r="Q37" s="234"/>
    </row>
    <row r="38" spans="2:17" ht="8.25" customHeight="1">
      <c r="B38" s="14"/>
      <c r="C38" s="14"/>
      <c r="D38" s="14"/>
      <c r="E38" s="14"/>
      <c r="F38" s="14"/>
      <c r="G38" s="17"/>
      <c r="H38" s="17"/>
      <c r="I38" s="17"/>
      <c r="J38" s="17"/>
      <c r="K38" s="17"/>
      <c r="L38" s="17"/>
      <c r="M38" s="17"/>
      <c r="N38" s="17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13.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13.5" customHeight="1">
      <c r="B42" s="43"/>
      <c r="C42" s="43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51.75" customHeight="1">
      <c r="B43" s="25"/>
      <c r="C43" s="686"/>
      <c r="D43" s="25"/>
      <c r="E43" s="686"/>
      <c r="F43" s="25"/>
      <c r="G43" s="686"/>
      <c r="H43" s="25"/>
      <c r="I43" s="686"/>
      <c r="J43" s="25"/>
      <c r="K43" s="686"/>
      <c r="L43" s="25"/>
      <c r="M43" s="25"/>
      <c r="N43" s="686"/>
      <c r="O43" s="25"/>
      <c r="P43" s="34"/>
      <c r="Q43" s="42"/>
    </row>
    <row r="44" spans="2:17" s="7" customFormat="1" ht="48.75" customHeight="1">
      <c r="B44" s="25"/>
      <c r="C44" s="686"/>
      <c r="D44" s="25"/>
      <c r="E44" s="686"/>
      <c r="F44" s="25"/>
      <c r="G44" s="686"/>
      <c r="H44" s="25"/>
      <c r="I44" s="686"/>
      <c r="J44" s="25"/>
      <c r="K44" s="686"/>
      <c r="L44" s="25"/>
      <c r="M44" s="25"/>
      <c r="N44" s="686"/>
      <c r="O44" s="25"/>
      <c r="P44" s="34"/>
      <c r="Q44" s="6"/>
    </row>
    <row r="45" spans="2:17" s="7" customFormat="1" ht="15" customHeight="1">
      <c r="B45" s="25"/>
      <c r="C45" s="6"/>
      <c r="D45" s="25"/>
      <c r="E45" s="6"/>
      <c r="F45" s="25"/>
      <c r="G45" s="6"/>
      <c r="H45" s="25"/>
      <c r="I45" s="6"/>
      <c r="J45" s="25"/>
      <c r="K45" s="6"/>
      <c r="L45" s="25"/>
      <c r="M45" s="25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s="7" customFormat="1" ht="81.75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ht="21" customHeight="1">
      <c r="B51" s="687"/>
      <c r="C51" s="687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39"/>
      <c r="P51" s="39"/>
      <c r="Q51" s="39"/>
    </row>
    <row r="52" spans="2:17" ht="39.75" customHeight="1">
      <c r="B52" s="123" t="s">
        <v>94</v>
      </c>
      <c r="C52" s="43"/>
      <c r="D52" s="6"/>
      <c r="E52" s="6"/>
      <c r="F52" s="6"/>
      <c r="G52" s="6"/>
      <c r="H52" s="26"/>
      <c r="I52" s="26"/>
      <c r="J52" s="26"/>
      <c r="K52" s="26"/>
      <c r="L52" s="26"/>
      <c r="M52" s="26"/>
      <c r="N52" s="44"/>
      <c r="O52" s="44"/>
      <c r="P52" s="44"/>
      <c r="Q52" s="42"/>
    </row>
    <row r="53" spans="2:17" ht="111" customHeight="1">
      <c r="B53" s="682"/>
      <c r="C53" s="683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5"/>
      <c r="O53" s="114"/>
      <c r="P53" s="114"/>
      <c r="Q53" s="42"/>
    </row>
    <row r="54" spans="2:17" ht="9" customHeight="1">
      <c r="B54" s="687"/>
      <c r="C54" s="687"/>
      <c r="D54" s="688"/>
      <c r="E54" s="688"/>
      <c r="F54" s="688"/>
      <c r="G54" s="688"/>
      <c r="H54" s="688"/>
      <c r="I54" s="688"/>
      <c r="J54" s="688"/>
      <c r="K54" s="688"/>
      <c r="L54" s="688"/>
      <c r="M54" s="688"/>
      <c r="N54" s="688"/>
      <c r="O54" s="39"/>
      <c r="P54" s="39"/>
      <c r="Q54" s="24"/>
    </row>
  </sheetData>
  <sheetProtection formatCells="0" formatColumns="0" formatRows="0" insertColumns="0" insertRows="0" insertHyperlinks="0" deleteColumns="0" deleteRows="0" sort="0" autoFilter="0" pivotTables="0"/>
  <mergeCells count="78">
    <mergeCell ref="B20:E20"/>
    <mergeCell ref="K20:L20"/>
    <mergeCell ref="M25:N25"/>
    <mergeCell ref="B17:E17"/>
    <mergeCell ref="B54:N54"/>
    <mergeCell ref="B21:E21"/>
    <mergeCell ref="B24:E24"/>
    <mergeCell ref="C43:C44"/>
    <mergeCell ref="G35:H35"/>
    <mergeCell ref="M23:N23"/>
    <mergeCell ref="B22:E22"/>
    <mergeCell ref="B18:E18"/>
    <mergeCell ref="M22:N22"/>
    <mergeCell ref="B3:E5"/>
    <mergeCell ref="B12:E12"/>
    <mergeCell ref="B14:E14"/>
    <mergeCell ref="B15:E15"/>
    <mergeCell ref="B13:E13"/>
    <mergeCell ref="B16:E16"/>
    <mergeCell ref="K18:L18"/>
    <mergeCell ref="M5:N5"/>
    <mergeCell ref="M15:N15"/>
    <mergeCell ref="K15:L15"/>
    <mergeCell ref="K16:L16"/>
    <mergeCell ref="M12:N12"/>
    <mergeCell ref="M13:N13"/>
    <mergeCell ref="M14:N14"/>
    <mergeCell ref="M16:N16"/>
    <mergeCell ref="K12:L12"/>
    <mergeCell ref="K43:K44"/>
    <mergeCell ref="K22:L22"/>
    <mergeCell ref="K24:L24"/>
    <mergeCell ref="B27:E27"/>
    <mergeCell ref="B26:E26"/>
    <mergeCell ref="K23:L23"/>
    <mergeCell ref="G36:H36"/>
    <mergeCell ref="B25:E25"/>
    <mergeCell ref="B23:E23"/>
    <mergeCell ref="B53:N53"/>
    <mergeCell ref="F32:F34"/>
    <mergeCell ref="G32:H34"/>
    <mergeCell ref="K21:L21"/>
    <mergeCell ref="B51:N51"/>
    <mergeCell ref="N43:N44"/>
    <mergeCell ref="M27:N27"/>
    <mergeCell ref="E43:E44"/>
    <mergeCell ref="G43:G44"/>
    <mergeCell ref="I43:I44"/>
    <mergeCell ref="J33:K34"/>
    <mergeCell ref="L33:M34"/>
    <mergeCell ref="N33:N34"/>
    <mergeCell ref="F3:F5"/>
    <mergeCell ref="H3:N3"/>
    <mergeCell ref="G3:G5"/>
    <mergeCell ref="K5:L5"/>
    <mergeCell ref="K13:L13"/>
    <mergeCell ref="K14:L14"/>
    <mergeCell ref="K17:L17"/>
    <mergeCell ref="B19:E19"/>
    <mergeCell ref="J36:K36"/>
    <mergeCell ref="L36:M36"/>
    <mergeCell ref="B35:E35"/>
    <mergeCell ref="J35:K35"/>
    <mergeCell ref="K27:L27"/>
    <mergeCell ref="K25:L25"/>
    <mergeCell ref="L35:M35"/>
    <mergeCell ref="M24:N24"/>
    <mergeCell ref="K26:L26"/>
    <mergeCell ref="G37:H37"/>
    <mergeCell ref="J37:K37"/>
    <mergeCell ref="L37:M37"/>
    <mergeCell ref="M17:N17"/>
    <mergeCell ref="M18:N18"/>
    <mergeCell ref="M20:N20"/>
    <mergeCell ref="M21:N21"/>
    <mergeCell ref="I32:N32"/>
    <mergeCell ref="I33:I34"/>
    <mergeCell ref="M26:N26"/>
  </mergeCells>
  <conditionalFormatting sqref="P13:P37">
    <cfRule type="cellIs" priority="1" dxfId="0" operator="equal" stopIfTrue="1">
      <formula>0</formula>
    </cfRule>
    <cfRule type="cellIs" priority="2" dxfId="0" operator="equal" stopIfTrue="1">
      <formula>0</formula>
    </cfRule>
  </conditionalFormatting>
  <dataValidations count="195"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N28">
      <formula1>0</formula1>
      <formula2>99999999</formula2>
    </dataValidation>
    <dataValidation type="whole" allowBlank="1" showErrorMessage="1" errorTitle="Pozor!" error="Vkládejte pouze číselné hodnoty!" sqref="O28">
      <formula1>0</formula1>
      <formula2>99999999</formula2>
    </dataValidation>
    <dataValidation type="whole" allowBlank="1" showErrorMessage="1" errorTitle="Pozor!" error="Vkládejte pouze číselné hodnoty!" sqref="P28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allowBlank="1" showErrorMessage="1" errorTitle="Pozor!" error="Vkládejte pouze číselné hodnoty!" sqref="G36">
      <formula1>99999999</formula1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J37">
      <formula1>99999999</formula1>
    </dataValidation>
    <dataValidation allowBlank="1" showErrorMessage="1" errorTitle="Pozor!" error="Vkládejte pouze číselné hodnoty!" sqref="I36">
      <formula1>99999999</formula1>
    </dataValidation>
    <dataValidation allowBlank="1" showErrorMessage="1" errorTitle="Pozor!" error="Vkládejte pouze číselné hodnoty!" sqref="J36">
      <formula1>99999999</formula1>
    </dataValidation>
    <dataValidation allowBlank="1" showErrorMessage="1" errorTitle="Pozor!" error="Vkládejte pouze číselné hodnoty!" sqref="L36">
      <formula1>99999999</formula1>
    </dataValidation>
    <dataValidation allowBlank="1" showErrorMessage="1" errorTitle="Pozor!" error="Vkládejte pouze číselné hodnoty!" sqref="L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00390625" defaultRowHeight="12.75"/>
  <cols>
    <col min="1" max="1" width="112.25390625" style="261" customWidth="1"/>
    <col min="2" max="2" width="9.50390625" style="255" customWidth="1"/>
    <col min="3" max="4" width="9.50390625" style="0" customWidth="1"/>
  </cols>
  <sheetData>
    <row r="1" ht="15" customHeight="1">
      <c r="A1" s="105" t="s">
        <v>479</v>
      </c>
    </row>
    <row r="2" ht="15" customHeight="1">
      <c r="A2" s="256"/>
    </row>
    <row r="3" ht="15" customHeight="1">
      <c r="A3" s="256" t="s">
        <v>480</v>
      </c>
    </row>
    <row r="4" ht="15" customHeight="1">
      <c r="A4" s="256"/>
    </row>
    <row r="5" ht="15" customHeight="1">
      <c r="A5" s="257"/>
    </row>
    <row r="6" ht="15" customHeight="1">
      <c r="A6" s="107" t="s">
        <v>26</v>
      </c>
    </row>
    <row r="7" ht="15" customHeight="1">
      <c r="A7" s="84" t="s">
        <v>481</v>
      </c>
    </row>
    <row r="8" spans="1:4" ht="15" customHeight="1">
      <c r="A8" s="84" t="s">
        <v>482</v>
      </c>
      <c r="D8" s="258"/>
    </row>
    <row r="9" ht="15" customHeight="1">
      <c r="A9" s="84" t="s">
        <v>483</v>
      </c>
    </row>
    <row r="10" ht="15" customHeight="1">
      <c r="A10" s="84" t="s">
        <v>484</v>
      </c>
    </row>
    <row r="11" ht="15" customHeight="1">
      <c r="A11" s="84" t="s">
        <v>485</v>
      </c>
    </row>
    <row r="12" ht="15" customHeight="1">
      <c r="A12" s="84" t="s">
        <v>486</v>
      </c>
    </row>
    <row r="13" ht="15" customHeight="1">
      <c r="A13" s="84" t="s">
        <v>487</v>
      </c>
    </row>
    <row r="14" ht="15" customHeight="1">
      <c r="A14" s="84" t="s">
        <v>488</v>
      </c>
    </row>
    <row r="15" ht="15" customHeight="1">
      <c r="A15" s="84" t="s">
        <v>489</v>
      </c>
    </row>
    <row r="16" ht="15" customHeight="1">
      <c r="A16" s="84" t="s">
        <v>490</v>
      </c>
    </row>
    <row r="17" ht="15" customHeight="1">
      <c r="A17" s="84" t="s">
        <v>491</v>
      </c>
    </row>
    <row r="18" ht="15" customHeight="1">
      <c r="A18" s="84" t="s">
        <v>492</v>
      </c>
    </row>
    <row r="19" ht="15" customHeight="1">
      <c r="A19" s="84" t="s">
        <v>493</v>
      </c>
    </row>
    <row r="20" ht="15" customHeight="1">
      <c r="A20" s="84"/>
    </row>
    <row r="21" ht="15" customHeight="1">
      <c r="A21" s="84"/>
    </row>
    <row r="22" ht="15" customHeight="1">
      <c r="A22" s="84"/>
    </row>
    <row r="23" ht="15" customHeight="1">
      <c r="A23" s="107" t="s">
        <v>494</v>
      </c>
    </row>
    <row r="24" ht="15" customHeight="1">
      <c r="A24" s="84" t="s">
        <v>495</v>
      </c>
    </row>
    <row r="25" ht="15" customHeight="1">
      <c r="A25" s="84" t="s">
        <v>496</v>
      </c>
    </row>
    <row r="26" ht="15" customHeight="1">
      <c r="A26" s="84" t="s">
        <v>497</v>
      </c>
    </row>
    <row r="27" ht="15" customHeight="1">
      <c r="A27" s="84" t="s">
        <v>498</v>
      </c>
    </row>
    <row r="28" ht="15" customHeight="1">
      <c r="A28" s="84" t="s">
        <v>499</v>
      </c>
    </row>
    <row r="29" ht="15" customHeight="1">
      <c r="A29" s="84" t="s">
        <v>500</v>
      </c>
    </row>
    <row r="30" ht="15" customHeight="1">
      <c r="A30" s="84" t="s">
        <v>501</v>
      </c>
    </row>
    <row r="31" ht="15" customHeight="1">
      <c r="A31" s="84" t="s">
        <v>502</v>
      </c>
    </row>
    <row r="32" ht="15" customHeight="1">
      <c r="A32" s="84" t="s">
        <v>503</v>
      </c>
    </row>
    <row r="33" ht="15" customHeight="1">
      <c r="A33" s="84" t="s">
        <v>504</v>
      </c>
    </row>
    <row r="34" ht="15" customHeight="1">
      <c r="A34" s="84" t="s">
        <v>505</v>
      </c>
    </row>
    <row r="35" ht="15" customHeight="1">
      <c r="A35" s="84" t="s">
        <v>506</v>
      </c>
    </row>
    <row r="36" ht="15" customHeight="1">
      <c r="A36" s="84" t="s">
        <v>507</v>
      </c>
    </row>
    <row r="37" ht="15" customHeight="1">
      <c r="A37" s="84" t="s">
        <v>508</v>
      </c>
    </row>
    <row r="38" ht="15" customHeight="1">
      <c r="A38" s="84" t="s">
        <v>509</v>
      </c>
    </row>
    <row r="39" ht="15" customHeight="1">
      <c r="A39" s="84" t="s">
        <v>510</v>
      </c>
    </row>
    <row r="40" ht="15" customHeight="1">
      <c r="A40" s="84" t="s">
        <v>511</v>
      </c>
    </row>
    <row r="41" ht="15" customHeight="1">
      <c r="A41" s="84" t="s">
        <v>512</v>
      </c>
    </row>
    <row r="42" ht="15" customHeight="1">
      <c r="A42" s="84" t="s">
        <v>513</v>
      </c>
    </row>
    <row r="43" ht="15" customHeight="1">
      <c r="A43" s="85" t="s">
        <v>514</v>
      </c>
    </row>
    <row r="44" ht="15" customHeight="1">
      <c r="A44" s="259" t="s">
        <v>515</v>
      </c>
    </row>
    <row r="45" ht="15" customHeight="1">
      <c r="A45" s="259" t="s">
        <v>516</v>
      </c>
    </row>
    <row r="46" ht="15" customHeight="1">
      <c r="A46" s="259" t="s">
        <v>517</v>
      </c>
    </row>
    <row r="47" ht="15" customHeight="1">
      <c r="A47" s="260" t="s">
        <v>518</v>
      </c>
    </row>
    <row r="48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3"/>
  <sheetViews>
    <sheetView workbookViewId="0" topLeftCell="A1">
      <selection activeCell="B12" sqref="B12"/>
    </sheetView>
  </sheetViews>
  <sheetFormatPr defaultColWidth="9.00390625" defaultRowHeight="12.75"/>
  <cols>
    <col min="1" max="1" width="102.50390625" style="0" customWidth="1"/>
    <col min="2" max="2" width="9.25390625" style="0" customWidth="1"/>
  </cols>
  <sheetData>
    <row r="1" ht="13.5" customHeight="1">
      <c r="A1" s="105" t="s">
        <v>519</v>
      </c>
    </row>
    <row r="2" ht="3.75" customHeight="1"/>
    <row r="3" ht="13.5" customHeight="1">
      <c r="A3" s="84"/>
    </row>
    <row r="4" ht="13.5" customHeight="1">
      <c r="A4" s="107" t="s">
        <v>520</v>
      </c>
    </row>
    <row r="5" ht="13.5" customHeight="1">
      <c r="A5" s="84" t="s">
        <v>521</v>
      </c>
    </row>
    <row r="6" ht="13.5" customHeight="1">
      <c r="A6" s="84" t="s">
        <v>522</v>
      </c>
    </row>
    <row r="7" ht="13.5" customHeight="1">
      <c r="A7" s="84" t="s">
        <v>523</v>
      </c>
    </row>
    <row r="8" ht="13.5" customHeight="1">
      <c r="A8" s="84" t="s">
        <v>524</v>
      </c>
    </row>
    <row r="9" ht="13.5" customHeight="1">
      <c r="A9" s="84" t="s">
        <v>525</v>
      </c>
    </row>
    <row r="10" ht="13.5" customHeight="1">
      <c r="A10" s="84" t="s">
        <v>526</v>
      </c>
    </row>
    <row r="11" ht="13.5" customHeight="1">
      <c r="A11" s="84" t="s">
        <v>527</v>
      </c>
    </row>
    <row r="12" ht="13.5" customHeight="1">
      <c r="A12" s="84" t="s">
        <v>528</v>
      </c>
    </row>
    <row r="13" ht="13.5" customHeight="1">
      <c r="A13" s="84" t="s">
        <v>529</v>
      </c>
    </row>
    <row r="14" ht="13.5" customHeight="1">
      <c r="A14" s="84" t="s">
        <v>530</v>
      </c>
    </row>
    <row r="15" ht="13.5" customHeight="1">
      <c r="A15" s="84" t="s">
        <v>531</v>
      </c>
    </row>
    <row r="16" ht="13.5" customHeight="1">
      <c r="A16" s="84" t="s">
        <v>532</v>
      </c>
    </row>
    <row r="17" ht="13.5" customHeight="1">
      <c r="A17" s="84" t="s">
        <v>533</v>
      </c>
    </row>
    <row r="18" ht="9.75" customHeight="1">
      <c r="A18" s="84"/>
    </row>
    <row r="19" ht="6" customHeight="1">
      <c r="A19" s="106"/>
    </row>
    <row r="20" ht="13.5" customHeight="1">
      <c r="A20" s="107" t="s">
        <v>75</v>
      </c>
    </row>
    <row r="21" ht="13.5" customHeight="1">
      <c r="A21" s="84" t="s">
        <v>534</v>
      </c>
    </row>
    <row r="22" ht="13.5" customHeight="1">
      <c r="A22" s="84" t="s">
        <v>535</v>
      </c>
    </row>
    <row r="23" ht="13.5" customHeight="1">
      <c r="A23" s="84" t="s">
        <v>536</v>
      </c>
    </row>
    <row r="24" ht="13.5" customHeight="1">
      <c r="A24" s="84" t="s">
        <v>537</v>
      </c>
    </row>
    <row r="25" ht="13.5" customHeight="1">
      <c r="A25" s="84" t="s">
        <v>538</v>
      </c>
    </row>
    <row r="26" ht="13.5" customHeight="1">
      <c r="A26" s="84" t="s">
        <v>539</v>
      </c>
    </row>
    <row r="27" ht="13.5" customHeight="1">
      <c r="A27" s="84" t="s">
        <v>540</v>
      </c>
    </row>
    <row r="28" ht="13.5" customHeight="1">
      <c r="A28" s="84" t="s">
        <v>541</v>
      </c>
    </row>
    <row r="29" ht="13.5" customHeight="1">
      <c r="A29" s="84" t="s">
        <v>542</v>
      </c>
    </row>
    <row r="30" ht="13.5" customHeight="1">
      <c r="A30" s="84" t="s">
        <v>543</v>
      </c>
    </row>
    <row r="31" ht="13.5" customHeight="1">
      <c r="A31" s="84" t="s">
        <v>544</v>
      </c>
    </row>
    <row r="32" ht="13.5" customHeight="1">
      <c r="A32" s="84" t="s">
        <v>545</v>
      </c>
    </row>
    <row r="33" ht="13.5" customHeight="1">
      <c r="A33" s="84" t="s">
        <v>546</v>
      </c>
    </row>
    <row r="34" ht="13.5" customHeight="1">
      <c r="A34" s="84" t="s">
        <v>547</v>
      </c>
    </row>
    <row r="35" ht="13.5" customHeight="1">
      <c r="A35" s="84" t="s">
        <v>548</v>
      </c>
    </row>
    <row r="36" ht="13.5" customHeight="1">
      <c r="A36" s="84" t="s">
        <v>549</v>
      </c>
    </row>
    <row r="37" ht="13.5" customHeight="1">
      <c r="A37" s="84" t="s">
        <v>550</v>
      </c>
    </row>
    <row r="38" ht="13.5" customHeight="1">
      <c r="A38" s="84" t="s">
        <v>551</v>
      </c>
    </row>
    <row r="39" ht="13.5" customHeight="1">
      <c r="A39" s="84" t="s">
        <v>552</v>
      </c>
    </row>
    <row r="40" ht="13.5" customHeight="1">
      <c r="A40" s="84" t="s">
        <v>553</v>
      </c>
    </row>
    <row r="41" ht="4.5" customHeight="1">
      <c r="A41" s="84"/>
    </row>
    <row r="42" ht="13.5" customHeight="1">
      <c r="A42" s="262"/>
    </row>
    <row r="43" ht="13.5" customHeight="1">
      <c r="A43" s="107" t="s">
        <v>554</v>
      </c>
    </row>
    <row r="44" ht="6" customHeight="1">
      <c r="A44" s="107"/>
    </row>
    <row r="45" ht="20.25" customHeight="1">
      <c r="A45" s="84" t="s">
        <v>555</v>
      </c>
    </row>
    <row r="46" ht="11.25" customHeight="1">
      <c r="A46" s="84"/>
    </row>
    <row r="47" ht="17.25" customHeight="1">
      <c r="A47" s="84" t="s">
        <v>556</v>
      </c>
    </row>
    <row r="48" ht="13.5" customHeight="1">
      <c r="A48" s="84" t="s">
        <v>557</v>
      </c>
    </row>
    <row r="49" ht="13.5" customHeight="1">
      <c r="A49" s="84" t="s">
        <v>558</v>
      </c>
    </row>
    <row r="50" ht="15.75" customHeight="1">
      <c r="A50" s="84" t="s">
        <v>559</v>
      </c>
    </row>
    <row r="51" ht="13.5" customHeight="1">
      <c r="A51" s="84" t="s">
        <v>560</v>
      </c>
    </row>
    <row r="52" ht="13.5" customHeight="1">
      <c r="A52" s="84" t="s">
        <v>517</v>
      </c>
    </row>
    <row r="53" ht="41.25" customHeight="1">
      <c r="A53" s="259" t="s">
        <v>561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Nová Zuzana Ing. (MPSV)</cp:lastModifiedBy>
  <dcterms:created xsi:type="dcterms:W3CDTF">2002-09-23T09:59:31Z</dcterms:created>
  <dcterms:modified xsi:type="dcterms:W3CDTF">2024-03-18T08:13:47Z</dcterms:modified>
  <cp:category/>
  <cp:version/>
  <cp:contentType/>
  <cp:contentStatus/>
</cp:coreProperties>
</file>